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汇总表" sheetId="16" r:id="rId1"/>
    <sheet name="西南大学三亚中学" sheetId="17" r:id="rId2"/>
    <sheet name="上海外国语大学三亚附属中学" sheetId="15" r:id="rId3"/>
  </sheets>
  <definedNames>
    <definedName name="_xlnm.Print_Area" localSheetId="2">上海外国语大学三亚附属中学!$A$1:$G$30</definedName>
    <definedName name="_xlnm.Print_Titles" localSheetId="2">上海外国语大学三亚附属中学!$1:$4</definedName>
    <definedName name="_xlnm.Print_Area" localSheetId="1">西南大学三亚中学!$A$1:$G$10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<sst xmlns="http://schemas.openxmlformats.org/spreadsheetml/2006/main" count="163" uniqueCount="55">
  <si>
    <t>汇总表</t>
  </si>
  <si>
    <t xml:space="preserve">项目名称：2023年市直属公办部分学校空调采购     </t>
  </si>
  <si>
    <t>序号</t>
  </si>
  <si>
    <t>项目名称</t>
  </si>
  <si>
    <t>单位</t>
  </si>
  <si>
    <t>数量</t>
  </si>
  <si>
    <t>备注</t>
  </si>
  <si>
    <t>西南大学三亚中学</t>
  </si>
  <si>
    <t>台</t>
  </si>
  <si>
    <t>上海外国语大学三亚附属中学</t>
  </si>
  <si>
    <t>∑</t>
  </si>
  <si>
    <t>合计</t>
  </si>
  <si>
    <t xml:space="preserve"> </t>
  </si>
  <si>
    <t>设备清单汇总表</t>
  </si>
  <si>
    <t>项目名称:2023年市直属公办部分学校空调采购-西南大学三亚中学</t>
  </si>
  <si>
    <t>采购品目名称</t>
  </si>
  <si>
    <t>规格和配置技术参数</t>
  </si>
  <si>
    <t>是否进口产品</t>
  </si>
  <si>
    <t>一</t>
  </si>
  <si>
    <t>1.5匹空调挂机</t>
  </si>
  <si>
    <t>空调器</t>
  </si>
  <si>
    <t xml:space="preserve">1.名称:1.5匹空调机；
2.安装形式:墙挂式
3.能效等级：一级；
4.变频/定频：变频；
5.冷暖类型:冷暖型；
6.APF能效值≥5.28；
7.额定制冷量(W)≥3500；
8.额定制冷功率(W)≤810；
9.循环风量(m³/h)≥700；
10.室内最低噪音dB(A)：≦ 21；
11.室外最高噪音dB(A)：≦ 52；
12.室外机高度(mm)；≦555；
13.制冷剂：环保冷媒；
      </t>
  </si>
  <si>
    <t>否</t>
  </si>
  <si>
    <t>设备支架</t>
  </si>
  <si>
    <t>1.材质:镀锌型钢</t>
  </si>
  <si>
    <t>套</t>
  </si>
  <si>
    <t xml:space="preserve">西南大学
25水管：3.5米X260台      
水平3.2m+竖向10cm+弯折2个5cm+空调位置出口
电源线4x2.5：4.5米X260台
铜管9.52／6.35：4.5米X260台
支架：计算一层13*4=52套
</t>
  </si>
  <si>
    <t>铜管</t>
  </si>
  <si>
    <t>1.安装部位:空调(气管/液管mm)
2.介质:铜管
3.规格、压力等级:6.35/9.52mm</t>
  </si>
  <si>
    <t>m</t>
  </si>
  <si>
    <t>配线</t>
  </si>
  <si>
    <t>1.名称:空调线
2.规格:RVV~3*4mm2</t>
  </si>
  <si>
    <t>空调管</t>
  </si>
  <si>
    <t>1.5{空调室内}+3.2{水平}+2.2{竖向}+0.6{室外机弯折等}=7.5</t>
  </si>
  <si>
    <t>塑料管</t>
  </si>
  <si>
    <t>1.安装部位:空调排水管
2.材质、规格:pvc32</t>
  </si>
  <si>
    <t>项目名称:2023年市直属公办部分学校空调采购-上海外国语大学三亚附属中学</t>
  </si>
  <si>
    <t xml:space="preserve">1.名称:1.5匹空调机；
2.安装形式:墙挂式
3.能效等级：一级；
4.变频/定频：变频；
5.冷暖类型:冷暖型；
6.APF能效值≥5.28；
7.额定制冷量(W)≥3500；
8.额定制冷功率(W)≤810；
9.循环风量(m³/h)≥700；
10.室内最低噪音dB(A)：≦ 21；
11.室外最高噪音dB(A)：≦ 52；
12.室外机高度(mm)；≦555；
13.制冷剂：环保冷媒；
      </t>
  </si>
  <si>
    <t>开孔（打洞）</t>
  </si>
  <si>
    <t>1.部位:墙体
2.打洞部位材质:砖墙
3.洞尺寸:50mm</t>
  </si>
  <si>
    <t>个</t>
  </si>
  <si>
    <t>二</t>
  </si>
  <si>
    <t>2匹天花机</t>
  </si>
  <si>
    <t>教室面积＞70m2</t>
  </si>
  <si>
    <t>1.名称:2匹天花机空调机；
2.安装形式:吊顶式；
3.能效等级：二级；
4.变频/定频：变频；
5.冷暖类型:冷暖型；
6.APF能效值≥4.1；
7.额定制冷量(W)≥5000；
8.额定制冷功率(W)≤1300；
9.循环风量(m³/h)≥1000；
10.制冷剂：环保冷媒；</t>
  </si>
  <si>
    <t xml:space="preserve">1.安装部位:空调(气管/液管mm)
2.介质:铜管
3.规格、压力等级:6.35/12.7mm
</t>
  </si>
  <si>
    <t>http://zw.hainan.gov.cn/wssc/commodities/60088</t>
  </si>
  <si>
    <t>去年年底上报</t>
  </si>
  <si>
    <t>本次再次统计上报</t>
  </si>
  <si>
    <t>部位：接配电箱
1.名称:电源线
2.规格:RVV~3*6mm2</t>
  </si>
  <si>
    <t>电源线套管</t>
  </si>
  <si>
    <t>1.安装部位:电源线套管
2.材质、规格:pvc25</t>
  </si>
  <si>
    <t>接配电箱的线</t>
  </si>
  <si>
    <t>教室面积＜70m2</t>
  </si>
  <si>
    <t>复核个别一间有打2个孔的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</si>
</sst>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0.5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11" borderId="2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23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8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4" borderId="24" applyNumberFormat="0" applyAlignment="0" applyProtection="0">
      <alignment vertical="center"/>
    </xf>
    <xf numFmtId="0" fontId="13" fillId="4" borderId="20" applyNumberFormat="0" applyAlignment="0" applyProtection="0">
      <alignment vertical="center"/>
    </xf>
    <xf numFmtId="0" fontId="30" fillId="22" borderId="2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5" xfId="50" applyFont="1" applyFill="1" applyBorder="1" applyAlignment="1">
      <alignment horizontal="center" vertical="center" wrapText="1"/>
    </xf>
    <xf numFmtId="0" fontId="6" fillId="2" borderId="5" xfId="50" applyFont="1" applyFill="1" applyBorder="1" applyAlignment="1">
      <alignment horizontal="left" vertical="center" wrapText="1"/>
    </xf>
    <xf numFmtId="177" fontId="0" fillId="2" borderId="5" xfId="5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2" borderId="5" xfId="50" applyFont="1" applyFill="1" applyBorder="1" applyAlignment="1">
      <alignment horizontal="center" vertical="center" wrapText="1"/>
    </xf>
    <xf numFmtId="0" fontId="8" fillId="2" borderId="5" xfId="50" applyFont="1" applyFill="1" applyBorder="1" applyAlignment="1">
      <alignment horizontal="left" vertical="center" wrapText="1"/>
    </xf>
    <xf numFmtId="177" fontId="8" fillId="2" borderId="5" xfId="5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8" fillId="2" borderId="8" xfId="50" applyFont="1" applyFill="1" applyBorder="1" applyAlignment="1">
      <alignment horizontal="center" vertical="center" wrapText="1"/>
    </xf>
    <xf numFmtId="0" fontId="8" fillId="2" borderId="8" xfId="50" applyFont="1" applyFill="1" applyBorder="1" applyAlignment="1">
      <alignment horizontal="left" vertical="center" wrapText="1"/>
    </xf>
    <xf numFmtId="177" fontId="8" fillId="2" borderId="8" xfId="5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2" borderId="4" xfId="50" applyFont="1" applyFill="1" applyBorder="1" applyAlignment="1">
      <alignment horizontal="center" vertical="center" wrapText="1"/>
    </xf>
    <xf numFmtId="176" fontId="8" fillId="2" borderId="5" xfId="50" applyNumberFormat="1" applyFont="1" applyFill="1" applyBorder="1" applyAlignment="1">
      <alignment horizontal="center" vertical="center" wrapText="1"/>
    </xf>
    <xf numFmtId="176" fontId="6" fillId="2" borderId="5" xfId="5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76" fontId="8" fillId="2" borderId="5" xfId="50" applyNumberFormat="1" applyFont="1" applyFill="1" applyBorder="1" applyAlignment="1">
      <alignment horizontal="left" vertical="center" wrapText="1"/>
    </xf>
    <xf numFmtId="177" fontId="11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2" xfId="50" applyFont="1" applyFill="1" applyBorder="1" applyAlignment="1">
      <alignment horizontal="center" vertical="center" wrapText="1"/>
    </xf>
    <xf numFmtId="0" fontId="8" fillId="2" borderId="13" xfId="50" applyFont="1" applyFill="1" applyBorder="1" applyAlignment="1">
      <alignment horizontal="center" vertical="center" wrapText="1"/>
    </xf>
    <xf numFmtId="0" fontId="8" fillId="2" borderId="13" xfId="50" applyFont="1" applyFill="1" applyBorder="1" applyAlignment="1">
      <alignment horizontal="left" vertical="center" wrapText="1"/>
    </xf>
    <xf numFmtId="177" fontId="11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0" fillId="2" borderId="5" xfId="50" applyNumberFormat="1" applyFont="1" applyFill="1" applyBorder="1" applyAlignment="1">
      <alignment horizontal="left" vertical="center" wrapText="1"/>
    </xf>
    <xf numFmtId="0" fontId="8" fillId="0" borderId="4" xfId="50" applyFont="1" applyFill="1" applyBorder="1" applyAlignment="1">
      <alignment horizontal="center" vertical="center" wrapText="1"/>
    </xf>
    <xf numFmtId="176" fontId="8" fillId="0" borderId="5" xfId="50" applyNumberFormat="1" applyFont="1" applyFill="1" applyBorder="1" applyAlignment="1">
      <alignment horizontal="center" vertical="center" wrapText="1"/>
    </xf>
    <xf numFmtId="0" fontId="8" fillId="0" borderId="5" xfId="50" applyFont="1" applyFill="1" applyBorder="1" applyAlignment="1">
      <alignment horizontal="left" vertical="center" wrapText="1"/>
    </xf>
    <xf numFmtId="177" fontId="8" fillId="0" borderId="5" xfId="5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/>
    <xf numFmtId="177" fontId="0" fillId="0" borderId="0" xfId="0" applyNumberForma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需求表_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E3" sqref="E$1:E$1048576"/>
    </sheetView>
  </sheetViews>
  <sheetFormatPr defaultColWidth="9" defaultRowHeight="35" customHeight="1" outlineLevelCol="5"/>
  <cols>
    <col min="1" max="1" width="7" style="7" customWidth="1"/>
    <col min="2" max="2" width="27.625" style="7" customWidth="1"/>
    <col min="3" max="3" width="9.5" style="7" customWidth="1"/>
    <col min="4" max="4" width="10" style="7" customWidth="1"/>
    <col min="5" max="5" width="14.5" style="7" customWidth="1"/>
    <col min="6" max="16384" width="9" style="7"/>
  </cols>
  <sheetData>
    <row r="1" s="7" customFormat="1" ht="39" customHeight="1" spans="1:5">
      <c r="A1" s="79" t="s">
        <v>0</v>
      </c>
      <c r="B1" s="79"/>
      <c r="C1" s="79"/>
      <c r="D1" s="79"/>
      <c r="E1" s="79"/>
    </row>
    <row r="2" s="7" customFormat="1" customHeight="1" spans="1:4">
      <c r="A2" s="83" t="s">
        <v>1</v>
      </c>
      <c r="B2" s="83"/>
      <c r="C2" s="83"/>
      <c r="D2" s="83"/>
    </row>
    <row r="3" s="7" customFormat="1" ht="33" customHeight="1" spans="1:5">
      <c r="A3" s="84" t="s">
        <v>2</v>
      </c>
      <c r="B3" s="84" t="s">
        <v>3</v>
      </c>
      <c r="C3" s="84" t="s">
        <v>4</v>
      </c>
      <c r="D3" s="84" t="s">
        <v>5</v>
      </c>
      <c r="E3" s="84" t="s">
        <v>6</v>
      </c>
    </row>
    <row r="4" s="7" customFormat="1" customHeight="1" spans="1:5">
      <c r="A4" s="84">
        <v>1</v>
      </c>
      <c r="B4" s="84" t="s">
        <v>7</v>
      </c>
      <c r="C4" s="84" t="s">
        <v>8</v>
      </c>
      <c r="D4" s="84">
        <f>西南大学三亚中学!E6</f>
        <v>260</v>
      </c>
      <c r="E4" s="84"/>
    </row>
    <row r="5" s="7" customFormat="1" customHeight="1" spans="1:5">
      <c r="A5" s="84">
        <v>2</v>
      </c>
      <c r="B5" s="84" t="s">
        <v>9</v>
      </c>
      <c r="C5" s="84" t="s">
        <v>8</v>
      </c>
      <c r="D5" s="84">
        <v>306</v>
      </c>
      <c r="E5" s="84"/>
    </row>
    <row r="6" s="7" customFormat="1" customHeight="1" spans="1:5">
      <c r="A6" s="84" t="s">
        <v>10</v>
      </c>
      <c r="B6" s="84" t="s">
        <v>11</v>
      </c>
      <c r="C6" s="84"/>
      <c r="D6" s="84">
        <f>SUM(D4:D5)</f>
        <v>566</v>
      </c>
      <c r="E6" s="84"/>
    </row>
    <row r="37" s="7" customFormat="1" customHeight="1" spans="6:6">
      <c r="F37" s="7" t="s">
        <v>12</v>
      </c>
    </row>
  </sheetData>
  <mergeCells count="3">
    <mergeCell ref="A1:E1"/>
    <mergeCell ref="A2:D2"/>
    <mergeCell ref="B6:C6"/>
  </mergeCells>
  <pageMargins left="0.432638888888889" right="0.236111111111111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view="pageBreakPreview" zoomScale="70" zoomScaleNormal="100" zoomScaleSheetLayoutView="70" workbookViewId="0">
      <selection activeCell="F3" sqref="F$1:G$1048576"/>
    </sheetView>
  </sheetViews>
  <sheetFormatPr defaultColWidth="9" defaultRowHeight="14.25"/>
  <cols>
    <col min="2" max="2" width="14" customWidth="1"/>
    <col min="3" max="3" width="23.925" customWidth="1"/>
    <col min="5" max="5" width="9.1" style="81" customWidth="1"/>
    <col min="6" max="6" width="8.74166666666667" customWidth="1"/>
    <col min="7" max="7" width="11.6" customWidth="1"/>
    <col min="9" max="9" width="44.25" hidden="1" customWidth="1"/>
    <col min="10" max="19" width="9" hidden="1" customWidth="1"/>
  </cols>
  <sheetData>
    <row r="1" ht="29" customHeight="1" spans="1:7">
      <c r="A1" s="11" t="s">
        <v>13</v>
      </c>
      <c r="B1" s="11"/>
      <c r="C1" s="11"/>
      <c r="D1" s="11"/>
      <c r="E1" s="12"/>
      <c r="F1" s="11"/>
      <c r="G1" s="11"/>
    </row>
    <row r="2" s="1" customFormat="1" ht="35.1" customHeight="1" spans="1:7">
      <c r="A2" s="13" t="s">
        <v>14</v>
      </c>
      <c r="B2" s="14"/>
      <c r="C2" s="13"/>
      <c r="D2" s="13"/>
      <c r="E2" s="15"/>
      <c r="F2" s="13"/>
      <c r="G2" s="13"/>
    </row>
    <row r="3" s="2" customFormat="1" ht="35.1" customHeight="1" spans="1:7">
      <c r="A3" s="16" t="s">
        <v>2</v>
      </c>
      <c r="B3" s="17" t="s">
        <v>15</v>
      </c>
      <c r="C3" s="17" t="s">
        <v>16</v>
      </c>
      <c r="D3" s="17" t="s">
        <v>4</v>
      </c>
      <c r="E3" s="18" t="s">
        <v>5</v>
      </c>
      <c r="F3" s="19" t="s">
        <v>17</v>
      </c>
      <c r="G3" s="20" t="s">
        <v>6</v>
      </c>
    </row>
    <row r="4" s="3" customFormat="1" ht="30" customHeight="1" spans="1:7">
      <c r="A4" s="21" t="s">
        <v>10</v>
      </c>
      <c r="B4" s="22" t="s">
        <v>11</v>
      </c>
      <c r="C4" s="22"/>
      <c r="D4" s="22"/>
      <c r="E4" s="23"/>
      <c r="F4" s="22"/>
      <c r="G4" s="24"/>
    </row>
    <row r="5" s="2" customFormat="1" ht="35.1" customHeight="1" spans="1:7">
      <c r="A5" s="25" t="s">
        <v>18</v>
      </c>
      <c r="B5" s="26" t="s">
        <v>19</v>
      </c>
      <c r="C5" s="26"/>
      <c r="D5" s="26"/>
      <c r="E5" s="27"/>
      <c r="F5" s="28"/>
      <c r="G5" s="29"/>
    </row>
    <row r="6" s="5" customFormat="1" ht="209" customHeight="1" spans="1:7">
      <c r="A6" s="36">
        <v>1</v>
      </c>
      <c r="B6" s="37" t="s">
        <v>20</v>
      </c>
      <c r="C6" s="32" t="s">
        <v>21</v>
      </c>
      <c r="D6" s="37" t="s">
        <v>8</v>
      </c>
      <c r="E6" s="39">
        <v>260</v>
      </c>
      <c r="F6" s="40" t="s">
        <v>22</v>
      </c>
      <c r="G6" s="41"/>
    </row>
    <row r="7" s="5" customFormat="1" ht="35" customHeight="1" spans="1:9">
      <c r="A7" s="36">
        <v>2</v>
      </c>
      <c r="B7" s="37" t="s">
        <v>23</v>
      </c>
      <c r="C7" s="38" t="s">
        <v>24</v>
      </c>
      <c r="D7" s="37" t="s">
        <v>25</v>
      </c>
      <c r="E7" s="39">
        <v>52</v>
      </c>
      <c r="F7" s="40" t="s">
        <v>22</v>
      </c>
      <c r="G7" s="41"/>
      <c r="I7" s="82" t="s">
        <v>26</v>
      </c>
    </row>
    <row r="8" s="5" customFormat="1" ht="58" customHeight="1" spans="1:9">
      <c r="A8" s="36">
        <v>3</v>
      </c>
      <c r="B8" s="42" t="s">
        <v>27</v>
      </c>
      <c r="C8" s="43" t="s">
        <v>28</v>
      </c>
      <c r="D8" s="42" t="s">
        <v>29</v>
      </c>
      <c r="E8" s="39">
        <v>1170</v>
      </c>
      <c r="F8" s="40" t="s">
        <v>22</v>
      </c>
      <c r="G8" s="41"/>
      <c r="I8" s="82"/>
    </row>
    <row r="9" s="5" customFormat="1" ht="45" customHeight="1" spans="1:11">
      <c r="A9" s="36">
        <v>4</v>
      </c>
      <c r="B9" s="37" t="s">
        <v>30</v>
      </c>
      <c r="C9" s="38" t="s">
        <v>31</v>
      </c>
      <c r="D9" s="37" t="s">
        <v>29</v>
      </c>
      <c r="E9" s="39">
        <f>E8</f>
        <v>1170</v>
      </c>
      <c r="F9" s="40" t="s">
        <v>22</v>
      </c>
      <c r="G9" s="41"/>
      <c r="I9" s="82"/>
      <c r="J9" s="5" t="s">
        <v>32</v>
      </c>
      <c r="K9" s="5" t="s">
        <v>33</v>
      </c>
    </row>
    <row r="10" s="5" customFormat="1" ht="45" customHeight="1" spans="1:7">
      <c r="A10" s="36">
        <v>5</v>
      </c>
      <c r="B10" s="37" t="s">
        <v>34</v>
      </c>
      <c r="C10" s="38" t="s">
        <v>35</v>
      </c>
      <c r="D10" s="37" t="s">
        <v>29</v>
      </c>
      <c r="E10" s="39">
        <v>910</v>
      </c>
      <c r="F10" s="40" t="s">
        <v>22</v>
      </c>
      <c r="G10" s="41"/>
    </row>
  </sheetData>
  <mergeCells count="6">
    <mergeCell ref="A1:G1"/>
    <mergeCell ref="A2:E2"/>
    <mergeCell ref="F2:G2"/>
    <mergeCell ref="C4:E4"/>
    <mergeCell ref="B5:E5"/>
    <mergeCell ref="I7:I9"/>
  </mergeCells>
  <pageMargins left="0.590277777777778" right="0.236111111111111" top="0.432638888888889" bottom="0.236111111111111" header="0.5" footer="0.196527777777778"/>
  <pageSetup paperSize="9" scale="9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tabSelected="1" view="pageBreakPreview" zoomScale="82" zoomScaleNormal="90" zoomScaleSheetLayoutView="82" topLeftCell="A19" workbookViewId="0">
      <selection activeCell="F3" sqref="F$1:G$1048576"/>
    </sheetView>
  </sheetViews>
  <sheetFormatPr defaultColWidth="9" defaultRowHeight="35.1" customHeight="1"/>
  <cols>
    <col min="1" max="1" width="9.24166666666667" style="2" customWidth="1"/>
    <col min="2" max="2" width="16" style="7" customWidth="1"/>
    <col min="3" max="3" width="33.1833333333333" style="8" customWidth="1"/>
    <col min="4" max="4" width="9.125" style="2" customWidth="1"/>
    <col min="5" max="5" width="12.125" style="9" customWidth="1"/>
    <col min="6" max="6" width="13.625" style="7" customWidth="1"/>
    <col min="7" max="7" width="16.3666666666667" style="10" customWidth="1"/>
    <col min="8" max="8" width="14.875" hidden="1" customWidth="1"/>
    <col min="9" max="9" width="8.19166666666667" hidden="1" customWidth="1"/>
    <col min="10" max="10" width="16.2416666666667" hidden="1" customWidth="1"/>
    <col min="11" max="12" width="17.375" hidden="1" customWidth="1"/>
    <col min="13" max="16" width="9" hidden="1" customWidth="1"/>
    <col min="17" max="17" width="17.375" hidden="1" customWidth="1"/>
    <col min="20" max="29" width="9" hidden="1" customWidth="1"/>
  </cols>
  <sheetData>
    <row r="1" ht="29" customHeight="1" spans="1:7">
      <c r="A1" s="11" t="s">
        <v>13</v>
      </c>
      <c r="B1" s="11"/>
      <c r="C1" s="11"/>
      <c r="D1" s="11"/>
      <c r="E1" s="12"/>
      <c r="F1" s="11"/>
      <c r="G1" s="11"/>
    </row>
    <row r="2" s="1" customFormat="1" ht="31" customHeight="1" spans="1:7">
      <c r="A2" s="13" t="s">
        <v>36</v>
      </c>
      <c r="B2" s="14"/>
      <c r="C2" s="13"/>
      <c r="D2" s="13"/>
      <c r="E2" s="15"/>
      <c r="F2" s="13"/>
      <c r="G2" s="13"/>
    </row>
    <row r="3" s="2" customFormat="1" ht="32" customHeight="1" spans="1:7">
      <c r="A3" s="16" t="s">
        <v>2</v>
      </c>
      <c r="B3" s="17" t="s">
        <v>15</v>
      </c>
      <c r="C3" s="17" t="s">
        <v>16</v>
      </c>
      <c r="D3" s="17" t="s">
        <v>4</v>
      </c>
      <c r="E3" s="18" t="s">
        <v>5</v>
      </c>
      <c r="F3" s="19" t="s">
        <v>17</v>
      </c>
      <c r="G3" s="20" t="s">
        <v>6</v>
      </c>
    </row>
    <row r="4" s="3" customFormat="1" ht="28" customHeight="1" spans="1:7">
      <c r="A4" s="21" t="s">
        <v>10</v>
      </c>
      <c r="B4" s="22" t="s">
        <v>11</v>
      </c>
      <c r="C4" s="22"/>
      <c r="D4" s="22"/>
      <c r="E4" s="23"/>
      <c r="F4" s="22"/>
      <c r="G4" s="24"/>
    </row>
    <row r="5" s="2" customFormat="1" ht="30" customHeight="1" spans="1:7">
      <c r="A5" s="25" t="s">
        <v>18</v>
      </c>
      <c r="B5" s="26" t="s">
        <v>19</v>
      </c>
      <c r="C5" s="26"/>
      <c r="D5" s="26"/>
      <c r="E5" s="27"/>
      <c r="F5" s="28"/>
      <c r="G5" s="29"/>
    </row>
    <row r="6" s="4" customFormat="1" ht="186" customHeight="1" spans="1:7">
      <c r="A6" s="30">
        <v>1</v>
      </c>
      <c r="B6" s="31" t="s">
        <v>20</v>
      </c>
      <c r="C6" s="32" t="s">
        <v>37</v>
      </c>
      <c r="D6" s="31" t="s">
        <v>8</v>
      </c>
      <c r="E6" s="33">
        <v>188</v>
      </c>
      <c r="F6" s="34" t="s">
        <v>22</v>
      </c>
      <c r="G6" s="35"/>
    </row>
    <row r="7" s="5" customFormat="1" ht="33" customHeight="1" spans="1:7">
      <c r="A7" s="36">
        <v>2</v>
      </c>
      <c r="B7" s="37" t="s">
        <v>23</v>
      </c>
      <c r="C7" s="38" t="s">
        <v>24</v>
      </c>
      <c r="D7" s="37" t="s">
        <v>25</v>
      </c>
      <c r="E7" s="39">
        <f>E6</f>
        <v>188</v>
      </c>
      <c r="F7" s="40" t="s">
        <v>22</v>
      </c>
      <c r="G7" s="41"/>
    </row>
    <row r="8" s="5" customFormat="1" ht="52" customHeight="1" spans="1:7">
      <c r="A8" s="36">
        <v>3</v>
      </c>
      <c r="B8" s="42" t="s">
        <v>27</v>
      </c>
      <c r="C8" s="43" t="s">
        <v>28</v>
      </c>
      <c r="D8" s="42" t="s">
        <v>29</v>
      </c>
      <c r="E8" s="39">
        <f>E6*1.1</f>
        <v>206.8</v>
      </c>
      <c r="F8" s="40" t="s">
        <v>22</v>
      </c>
      <c r="G8" s="41"/>
    </row>
    <row r="9" s="5" customFormat="1" ht="49" customHeight="1" spans="1:7">
      <c r="A9" s="36">
        <v>4</v>
      </c>
      <c r="B9" s="37" t="s">
        <v>30</v>
      </c>
      <c r="C9" s="38" t="s">
        <v>31</v>
      </c>
      <c r="D9" s="37" t="s">
        <v>29</v>
      </c>
      <c r="E9" s="39">
        <f>E6*1.1</f>
        <v>206.8</v>
      </c>
      <c r="F9" s="40" t="s">
        <v>22</v>
      </c>
      <c r="G9" s="41"/>
    </row>
    <row r="10" s="5" customFormat="1" ht="51" customHeight="1" spans="1:7">
      <c r="A10" s="36">
        <v>5</v>
      </c>
      <c r="B10" s="37" t="s">
        <v>38</v>
      </c>
      <c r="C10" s="38" t="s">
        <v>39</v>
      </c>
      <c r="D10" s="37" t="s">
        <v>40</v>
      </c>
      <c r="E10" s="39">
        <f>E6</f>
        <v>188</v>
      </c>
      <c r="F10" s="40" t="s">
        <v>22</v>
      </c>
      <c r="G10" s="41"/>
    </row>
    <row r="11" s="5" customFormat="1" ht="45" customHeight="1" spans="1:7">
      <c r="A11" s="44">
        <v>6</v>
      </c>
      <c r="B11" s="45" t="s">
        <v>34</v>
      </c>
      <c r="C11" s="46" t="s">
        <v>35</v>
      </c>
      <c r="D11" s="45" t="s">
        <v>29</v>
      </c>
      <c r="E11" s="47">
        <f>E6*1.2</f>
        <v>225.6</v>
      </c>
      <c r="F11" s="48" t="s">
        <v>22</v>
      </c>
      <c r="G11" s="49"/>
    </row>
    <row r="12" s="2" customFormat="1" customHeight="1" spans="1:12">
      <c r="A12" s="16" t="s">
        <v>41</v>
      </c>
      <c r="B12" s="50" t="s">
        <v>42</v>
      </c>
      <c r="C12" s="50"/>
      <c r="D12" s="50"/>
      <c r="E12" s="18"/>
      <c r="F12" s="19"/>
      <c r="G12" s="20"/>
      <c r="L12" s="2">
        <f>E6+E14+E23</f>
        <v>306</v>
      </c>
    </row>
    <row r="13" s="2" customFormat="1" customHeight="1" spans="1:7">
      <c r="A13" s="25"/>
      <c r="B13" s="51" t="s">
        <v>43</v>
      </c>
      <c r="C13" s="52"/>
      <c r="D13" s="52"/>
      <c r="E13" s="52"/>
      <c r="F13" s="28"/>
      <c r="G13" s="29"/>
    </row>
    <row r="14" s="5" customFormat="1" ht="143" customHeight="1" spans="1:7">
      <c r="A14" s="53">
        <v>1</v>
      </c>
      <c r="B14" s="54" t="s">
        <v>20</v>
      </c>
      <c r="C14" s="55" t="s">
        <v>44</v>
      </c>
      <c r="D14" s="54" t="s">
        <v>8</v>
      </c>
      <c r="E14" s="39">
        <v>36</v>
      </c>
      <c r="F14" s="40" t="s">
        <v>22</v>
      </c>
      <c r="G14" s="41"/>
    </row>
    <row r="15" s="5" customFormat="1" ht="39" customHeight="1" spans="1:21">
      <c r="A15" s="53">
        <v>2</v>
      </c>
      <c r="B15" s="54" t="s">
        <v>27</v>
      </c>
      <c r="C15" s="38" t="s">
        <v>45</v>
      </c>
      <c r="D15" s="54" t="s">
        <v>29</v>
      </c>
      <c r="E15" s="39">
        <v>1044</v>
      </c>
      <c r="F15" s="40" t="s">
        <v>22</v>
      </c>
      <c r="G15" s="41"/>
      <c r="H15" s="56" t="s">
        <v>32</v>
      </c>
      <c r="I15" s="5">
        <f>5+3.6+1+3.4+3+3.6+1+3.4+2.5*2</f>
        <v>29</v>
      </c>
      <c r="K15" s="5">
        <f>K14*58</f>
        <v>0</v>
      </c>
      <c r="U15" s="5" t="s">
        <v>46</v>
      </c>
    </row>
    <row r="16" s="5" customFormat="1" ht="34" customHeight="1" spans="1:7">
      <c r="A16" s="53">
        <v>3</v>
      </c>
      <c r="B16" s="54" t="s">
        <v>30</v>
      </c>
      <c r="C16" s="38" t="s">
        <v>31</v>
      </c>
      <c r="D16" s="54" t="s">
        <v>29</v>
      </c>
      <c r="E16" s="39">
        <f>E15</f>
        <v>1044</v>
      </c>
      <c r="F16" s="40" t="s">
        <v>22</v>
      </c>
      <c r="G16" s="41"/>
    </row>
    <row r="17" s="5" customFormat="1" ht="40" customHeight="1" spans="1:12">
      <c r="A17" s="53">
        <v>4</v>
      </c>
      <c r="B17" s="54" t="s">
        <v>38</v>
      </c>
      <c r="C17" s="38" t="s">
        <v>39</v>
      </c>
      <c r="D17" s="54" t="s">
        <v>40</v>
      </c>
      <c r="E17" s="39">
        <f>E14</f>
        <v>36</v>
      </c>
      <c r="F17" s="40" t="s">
        <v>22</v>
      </c>
      <c r="G17" s="41"/>
      <c r="I17" s="5" t="s">
        <v>47</v>
      </c>
      <c r="L17" s="79" t="s">
        <v>48</v>
      </c>
    </row>
    <row r="18" s="5" customFormat="1" ht="31" customHeight="1" spans="1:12">
      <c r="A18" s="53">
        <v>5</v>
      </c>
      <c r="B18" s="37" t="s">
        <v>23</v>
      </c>
      <c r="C18" s="38" t="s">
        <v>24</v>
      </c>
      <c r="D18" s="37" t="s">
        <v>25</v>
      </c>
      <c r="E18" s="39">
        <f>E14</f>
        <v>36</v>
      </c>
      <c r="F18" s="40" t="s">
        <v>22</v>
      </c>
      <c r="G18" s="41"/>
      <c r="I18" s="5">
        <f>174</f>
        <v>174</v>
      </c>
      <c r="L18" s="79">
        <f>188</f>
        <v>188</v>
      </c>
    </row>
    <row r="19" s="5" customFormat="1" ht="40" customHeight="1" spans="1:12">
      <c r="A19" s="53">
        <v>6</v>
      </c>
      <c r="B19" s="54" t="s">
        <v>34</v>
      </c>
      <c r="C19" s="57" t="s">
        <v>35</v>
      </c>
      <c r="D19" s="54" t="s">
        <v>29</v>
      </c>
      <c r="E19" s="39">
        <v>972</v>
      </c>
      <c r="F19" s="40" t="s">
        <v>22</v>
      </c>
      <c r="G19" s="41"/>
      <c r="I19" s="5">
        <f>121</f>
        <v>121</v>
      </c>
      <c r="L19" s="79">
        <f>E23+E14</f>
        <v>118</v>
      </c>
    </row>
    <row r="20" s="5" customFormat="1" ht="39" customHeight="1" spans="1:7">
      <c r="A20" s="53">
        <v>7</v>
      </c>
      <c r="B20" s="37" t="s">
        <v>30</v>
      </c>
      <c r="C20" s="38" t="s">
        <v>49</v>
      </c>
      <c r="D20" s="37" t="s">
        <v>29</v>
      </c>
      <c r="E20" s="58">
        <v>540</v>
      </c>
      <c r="F20" s="59" t="s">
        <v>22</v>
      </c>
      <c r="G20" s="41"/>
    </row>
    <row r="21" customFormat="1" customHeight="1" spans="1:9">
      <c r="A21" s="60">
        <v>8</v>
      </c>
      <c r="B21" s="61" t="s">
        <v>50</v>
      </c>
      <c r="C21" s="62" t="s">
        <v>51</v>
      </c>
      <c r="D21" s="61" t="s">
        <v>29</v>
      </c>
      <c r="E21" s="63">
        <f>15*E14</f>
        <v>540</v>
      </c>
      <c r="F21" s="64" t="s">
        <v>22</v>
      </c>
      <c r="G21" s="65"/>
      <c r="I21" t="s">
        <v>52</v>
      </c>
    </row>
    <row r="22" s="2" customFormat="1" customHeight="1" spans="1:7">
      <c r="A22" s="66"/>
      <c r="B22" s="67" t="s">
        <v>53</v>
      </c>
      <c r="C22" s="68"/>
      <c r="D22" s="68"/>
      <c r="E22" s="68"/>
      <c r="F22" s="69"/>
      <c r="G22" s="70"/>
    </row>
    <row r="23" s="5" customFormat="1" ht="170" customHeight="1" spans="1:17">
      <c r="A23" s="53">
        <v>1</v>
      </c>
      <c r="B23" s="54" t="s">
        <v>20</v>
      </c>
      <c r="C23" s="71" t="s">
        <v>44</v>
      </c>
      <c r="D23" s="54" t="s">
        <v>8</v>
      </c>
      <c r="E23" s="39">
        <f>82</f>
        <v>82</v>
      </c>
      <c r="F23" s="40" t="s">
        <v>22</v>
      </c>
      <c r="G23" s="41"/>
      <c r="I23" s="80" t="s">
        <v>32</v>
      </c>
      <c r="K23" s="5" t="e">
        <f>#REF!/201</f>
        <v>#REF!</v>
      </c>
      <c r="Q23" s="5">
        <f>E23+E14+E6</f>
        <v>306</v>
      </c>
    </row>
    <row r="24" s="5" customFormat="1" ht="41" customHeight="1" spans="1:21">
      <c r="A24" s="53">
        <v>2</v>
      </c>
      <c r="B24" s="54" t="s">
        <v>27</v>
      </c>
      <c r="C24" s="38" t="s">
        <v>45</v>
      </c>
      <c r="D24" s="54" t="s">
        <v>29</v>
      </c>
      <c r="E24" s="39">
        <v>1599</v>
      </c>
      <c r="F24" s="40" t="s">
        <v>22</v>
      </c>
      <c r="G24" s="41"/>
      <c r="I24" s="5">
        <f>5+4.5+1.5+2.5+4.5+1.5</f>
        <v>19.5</v>
      </c>
      <c r="U24" s="5" t="s">
        <v>46</v>
      </c>
    </row>
    <row r="25" s="5" customFormat="1" ht="40" customHeight="1" spans="1:7">
      <c r="A25" s="53">
        <v>3</v>
      </c>
      <c r="B25" s="54" t="s">
        <v>30</v>
      </c>
      <c r="C25" s="38" t="s">
        <v>31</v>
      </c>
      <c r="D25" s="54" t="s">
        <v>29</v>
      </c>
      <c r="E25" s="39">
        <f>E24</f>
        <v>1599</v>
      </c>
      <c r="F25" s="40" t="s">
        <v>22</v>
      </c>
      <c r="G25" s="41"/>
    </row>
    <row r="26" s="6" customFormat="1" ht="40" customHeight="1" spans="1:8">
      <c r="A26" s="72">
        <v>4</v>
      </c>
      <c r="B26" s="73" t="s">
        <v>38</v>
      </c>
      <c r="C26" s="74" t="s">
        <v>39</v>
      </c>
      <c r="D26" s="73" t="s">
        <v>40</v>
      </c>
      <c r="E26" s="75">
        <f>E23+30</f>
        <v>112</v>
      </c>
      <c r="F26" s="76" t="s">
        <v>22</v>
      </c>
      <c r="G26" s="77"/>
      <c r="H26" s="78" t="s">
        <v>54</v>
      </c>
    </row>
    <row r="27" s="5" customFormat="1" ht="32" customHeight="1" spans="1:7">
      <c r="A27" s="53">
        <v>5</v>
      </c>
      <c r="B27" s="37" t="s">
        <v>23</v>
      </c>
      <c r="C27" s="38" t="s">
        <v>24</v>
      </c>
      <c r="D27" s="37" t="s">
        <v>25</v>
      </c>
      <c r="E27" s="39">
        <f>E23</f>
        <v>82</v>
      </c>
      <c r="F27" s="40" t="s">
        <v>22</v>
      </c>
      <c r="G27" s="41"/>
    </row>
    <row r="28" s="5" customFormat="1" ht="40" customHeight="1" spans="1:7">
      <c r="A28" s="53">
        <v>6</v>
      </c>
      <c r="B28" s="54" t="s">
        <v>34</v>
      </c>
      <c r="C28" s="57" t="s">
        <v>35</v>
      </c>
      <c r="D28" s="54" t="s">
        <v>29</v>
      </c>
      <c r="E28" s="39">
        <f>17*E23</f>
        <v>1394</v>
      </c>
      <c r="F28" s="40" t="s">
        <v>22</v>
      </c>
      <c r="G28" s="41"/>
    </row>
    <row r="29" s="5" customFormat="1" ht="40" customHeight="1" spans="1:7">
      <c r="A29" s="53">
        <v>7</v>
      </c>
      <c r="B29" s="37" t="s">
        <v>30</v>
      </c>
      <c r="C29" s="38" t="s">
        <v>49</v>
      </c>
      <c r="D29" s="37" t="s">
        <v>29</v>
      </c>
      <c r="E29" s="58">
        <f>15*E23</f>
        <v>1230</v>
      </c>
      <c r="F29" s="59" t="s">
        <v>22</v>
      </c>
      <c r="G29" s="41"/>
    </row>
    <row r="30" customFormat="1" customHeight="1" spans="1:7">
      <c r="A30" s="53">
        <v>8</v>
      </c>
      <c r="B30" s="61" t="s">
        <v>50</v>
      </c>
      <c r="C30" s="62" t="s">
        <v>51</v>
      </c>
      <c r="D30" s="61" t="s">
        <v>29</v>
      </c>
      <c r="E30" s="63">
        <f>15*E23</f>
        <v>1230</v>
      </c>
      <c r="F30" s="64" t="s">
        <v>22</v>
      </c>
      <c r="G30" s="65"/>
    </row>
  </sheetData>
  <mergeCells count="8">
    <mergeCell ref="A1:G1"/>
    <mergeCell ref="A2:E2"/>
    <mergeCell ref="F2:G2"/>
    <mergeCell ref="C4:E4"/>
    <mergeCell ref="B5:E5"/>
    <mergeCell ref="B12:E12"/>
    <mergeCell ref="B13:E13"/>
    <mergeCell ref="B22:E22"/>
  </mergeCells>
  <pageMargins left="0.432638888888889" right="0.432638888888889" top="0.314583333333333" bottom="0.0784722222222222" header="0.314583333333333" footer="0.118055555555556"/>
  <pageSetup paperSize="9" scale="90" orientation="landscape" horizontalDpi="600"/>
  <headerFooter>
    <oddFooter>&amp;C第 &amp;P 页，共 &amp;N 页</oddFooter>
  </headerFooter>
  <rowBreaks count="1" manualBreakCount="1">
    <brk id="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西南大学三亚中学</vt:lpstr>
      <vt:lpstr>上海外国语大学三亚附属中学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梁昌盛</dc:creator>
  <cp:lastModifiedBy>lenovo</cp:lastModifiedBy>
  <dcterms:created xsi:type="dcterms:W3CDTF">2020-01-21T03:41:00Z</dcterms:created>
  <cp:lastPrinted>2020-01-21T04:38:00Z</cp:lastPrinted>
  <dcterms:modified xsi:type="dcterms:W3CDTF">2023-05-11T07:03:07Z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5301F8BE6A2B44279B3F18A4A9B3B974</vt:lpwstr>
  </property>
  <property fmtid="{D5CDD505-2E9C-101B-9397-08002B2CF9AE}" pid="4" name="commondata">
    <vt:lpwstr>eyJoZGlkIjoiODM5YmQ0NTUyNjYyMjU3NDEzNjNmZGJmYjM4ZTlhMDcifQ==</vt:lpwstr>
  </property>
</Properties>
</file>