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37" activeTab="1"/>
  </bookViews>
  <sheets>
    <sheet name="封面" sheetId="18" r:id="rId1"/>
    <sheet name="汇总表" sheetId="63" r:id="rId2"/>
    <sheet name="一、综合布线" sheetId="56" r:id="rId3"/>
    <sheet name="二、计算机网络" sheetId="57" r:id="rId4"/>
    <sheet name="三、程控交换机" sheetId="96" r:id="rId5"/>
    <sheet name="四、视频监控系统" sheetId="95" r:id="rId6"/>
    <sheet name="五、背景音乐系统" sheetId="97" r:id="rId7"/>
  </sheets>
  <definedNames>
    <definedName name="_xlnm.Print_Area" localSheetId="3">二、计算机网络!$A$1:$K$21</definedName>
    <definedName name="_xlnm.Print_Area" localSheetId="1">汇总表!$A$1:$E$9</definedName>
    <definedName name="_xlnm.Print_Area" localSheetId="4">三、程控交换机!$A$1:$K$8</definedName>
    <definedName name="_xlnm.Print_Area" localSheetId="5">四、视频监控系统!$A$1:$K$44</definedName>
    <definedName name="_xlnm.Print_Area" localSheetId="6">五、背景音乐系统!$A$1:$K$30</definedName>
    <definedName name="_xlnm.Print_Area" localSheetId="2">一、综合布线!$A$1:$K$42</definedName>
    <definedName name="_xlnm.Print_Titles" localSheetId="3">二、计算机网络!$1:$3</definedName>
    <definedName name="_xlnm.Print_Titles" localSheetId="4">三、程控交换机!$1:$3</definedName>
    <definedName name="_xlnm.Print_Titles" localSheetId="5">四、视频监控系统!$1:$3</definedName>
    <definedName name="_xlnm.Print_Titles" localSheetId="6">五、背景音乐系统!$1:$3</definedName>
    <definedName name="_xlnm.Print_Titles" localSheetId="2">一、综合布线!$1:$3</definedName>
  </definedNames>
  <calcPr calcId="144525"/>
</workbook>
</file>

<file path=xl/sharedStrings.xml><?xml version="1.0" encoding="utf-8"?>
<sst xmlns="http://schemas.openxmlformats.org/spreadsheetml/2006/main" count="626" uniqueCount="290">
  <si>
    <t>农垦中学科学艺术馆弱电智能化项目</t>
  </si>
  <si>
    <t>报价清单</t>
  </si>
  <si>
    <t>编制单位：</t>
  </si>
  <si>
    <t>智宇科技有限公司</t>
  </si>
  <si>
    <t>联  系  人:</t>
  </si>
  <si>
    <t>邢玉秀</t>
  </si>
  <si>
    <t>联系方式：</t>
  </si>
  <si>
    <t>编制日期：</t>
  </si>
  <si>
    <t>2021.07.16</t>
  </si>
  <si>
    <t>造价汇总表</t>
  </si>
  <si>
    <t>序号</t>
  </si>
  <si>
    <t>系统名称</t>
  </si>
  <si>
    <t>系统造价</t>
  </si>
  <si>
    <t>品牌</t>
  </si>
  <si>
    <t>备注</t>
  </si>
  <si>
    <t>综合布线系统</t>
  </si>
  <si>
    <t>普天天纪</t>
  </si>
  <si>
    <t>计算机网络</t>
  </si>
  <si>
    <t>锐捷</t>
  </si>
  <si>
    <t>程控交换机</t>
  </si>
  <si>
    <t>申瓯</t>
  </si>
  <si>
    <t>视频监控系统</t>
  </si>
  <si>
    <t>海康威视</t>
  </si>
  <si>
    <t>背景音乐系统</t>
  </si>
  <si>
    <t>ITC</t>
  </si>
  <si>
    <t>造价合计(人民币）</t>
  </si>
  <si>
    <r>
      <rPr>
        <sz val="10"/>
        <rFont val="微软雅黑"/>
        <charset val="134"/>
      </rPr>
      <t xml:space="preserve">说明：1、本报价含9%增值税专用发票、运费、施工调试费及项目施工管理费的综合报价；
           2、本报价有效期为30天；
</t>
    </r>
    <r>
      <rPr>
        <sz val="10"/>
        <color theme="1"/>
        <rFont val="微软雅黑"/>
        <charset val="134"/>
      </rPr>
      <t xml:space="preserve">           3、本报价不含桥架、入户管、户内管、综合管网底盒的供货和安装。</t>
    </r>
  </si>
  <si>
    <t>一、综合布线系统报价清单</t>
  </si>
  <si>
    <t>项目名称：农垦中学科学艺术馆弱电智能化项目</t>
  </si>
  <si>
    <t>设备名称</t>
  </si>
  <si>
    <t>规格型号</t>
  </si>
  <si>
    <t>技术参数</t>
  </si>
  <si>
    <t>单位</t>
  </si>
  <si>
    <t>数量</t>
  </si>
  <si>
    <t>设备单价</t>
  </si>
  <si>
    <t>施工单价</t>
  </si>
  <si>
    <t>综合合价</t>
  </si>
  <si>
    <t>一、工作区子系统</t>
  </si>
  <si>
    <t>双口网络电视面板</t>
  </si>
  <si>
    <t xml:space="preserve">FA3-08/C1B </t>
  </si>
  <si>
    <t>双口网络、电视面板</t>
  </si>
  <si>
    <t>个</t>
  </si>
  <si>
    <t>双口网络语音面板</t>
  </si>
  <si>
    <t>双口网络、语音面板</t>
  </si>
  <si>
    <t>单口面板</t>
  </si>
  <si>
    <t>FA3-08/C1A</t>
  </si>
  <si>
    <t>单口网络地插</t>
  </si>
  <si>
    <t>TDT-P</t>
  </si>
  <si>
    <t>单口地面插座</t>
  </si>
  <si>
    <t>双口网络语音地插</t>
  </si>
  <si>
    <t>双口地面插座</t>
  </si>
  <si>
    <t>超五类非屏蔽网络模块</t>
  </si>
  <si>
    <t>NPL5.566.2003</t>
  </si>
  <si>
    <t>4芯语音模块</t>
  </si>
  <si>
    <t xml:space="preserve"> NPL5.566.2006</t>
  </si>
  <si>
    <t>电视模块</t>
  </si>
  <si>
    <t xml:space="preserve"> NPL5.566.2005 </t>
  </si>
  <si>
    <t>二、水平子系统</t>
  </si>
  <si>
    <t>四对非屏蔽电缆-超五类</t>
  </si>
  <si>
    <t>HSYV-5e 4*2*0.5</t>
  </si>
  <si>
    <t>米</t>
  </si>
  <si>
    <t>4芯电话线</t>
  </si>
  <si>
    <t>4芯语音电话线</t>
  </si>
  <si>
    <t>电视线</t>
  </si>
  <si>
    <t>SYWV-75-5 4P</t>
  </si>
  <si>
    <t>三、垂直子系统</t>
  </si>
  <si>
    <t>室内三类50对大对数电缆</t>
  </si>
  <si>
    <t>HSYV-3 50PR</t>
  </si>
  <si>
    <t>室内三类100对大对数电缆</t>
  </si>
  <si>
    <t>HSYV-3 100PR</t>
  </si>
  <si>
    <t>室外6芯单模光缆</t>
  </si>
  <si>
    <t>四、管理间子系统</t>
  </si>
  <si>
    <t>24口网络配线架</t>
  </si>
  <si>
    <t>FA3-08/H1B</t>
  </si>
  <si>
    <t>24口</t>
  </si>
  <si>
    <t>套</t>
  </si>
  <si>
    <t>1U理线架</t>
  </si>
  <si>
    <t>NPL4.431.2038</t>
  </si>
  <si>
    <t>条</t>
  </si>
  <si>
    <t>110语音配线架</t>
  </si>
  <si>
    <t xml:space="preserve">NJA4.431.023 </t>
  </si>
  <si>
    <t>110 100对机架式语音配线架(含语音模块)</t>
  </si>
  <si>
    <t>8口光纤终端盒</t>
  </si>
  <si>
    <t>8口</t>
  </si>
  <si>
    <t>满配，含SC耦合器、尾纤</t>
  </si>
  <si>
    <t>国优</t>
  </si>
  <si>
    <t>光纤跳线</t>
  </si>
  <si>
    <t>3M，SC-LC</t>
  </si>
  <si>
    <t>3M 单模单芯 SC-LC光纤跳线</t>
  </si>
  <si>
    <t>数据跳线</t>
  </si>
  <si>
    <t>NPL3.695.2000</t>
  </si>
  <si>
    <t>超五类非屏蔽RJ45跳线(2米）</t>
  </si>
  <si>
    <t>电井机柜</t>
  </si>
  <si>
    <t>G26618</t>
  </si>
  <si>
    <t>600*600*18U</t>
  </si>
  <si>
    <t>图腾</t>
  </si>
  <si>
    <t>8位PDU电源</t>
  </si>
  <si>
    <t>BN-UN10-8-SP-16A</t>
  </si>
  <si>
    <t>台</t>
  </si>
  <si>
    <t>百能</t>
  </si>
  <si>
    <t>五、设备间子系统</t>
  </si>
  <si>
    <t>48芯光纤配线架</t>
  </si>
  <si>
    <t>48口</t>
  </si>
  <si>
    <t>48口，含SC耦合器、尾纤，单模</t>
  </si>
  <si>
    <t>42U标准机柜</t>
  </si>
  <si>
    <t>42U</t>
  </si>
  <si>
    <t>600*600*42U</t>
  </si>
  <si>
    <t>光缆熔接</t>
  </si>
  <si>
    <t>芯</t>
  </si>
  <si>
    <t>人工</t>
  </si>
  <si>
    <t>A</t>
  </si>
  <si>
    <t>合计</t>
  </si>
  <si>
    <t>B</t>
  </si>
  <si>
    <t>工程辅材</t>
  </si>
  <si>
    <t>B=A*2%</t>
  </si>
  <si>
    <t>C</t>
  </si>
  <si>
    <t>工程税金</t>
  </si>
  <si>
    <t>C=（A+B）*9%</t>
  </si>
  <si>
    <t>D</t>
  </si>
  <si>
    <t>含税工程造价</t>
  </si>
  <si>
    <t>D=（A+B+C）</t>
  </si>
  <si>
    <t>说明：1.综合布线报价不含底盒、管材，由总包预埋
           2.有线电视暂预留面板、线缆；后期根据需求设计建设</t>
  </si>
  <si>
    <t>二、计算机网络系统报价清单</t>
  </si>
  <si>
    <t>一、接入层</t>
  </si>
  <si>
    <t>24口千兆接入交换机</t>
  </si>
  <si>
    <t>RG-NBS3100-24GT4SFP</t>
  </si>
  <si>
    <t>二层网管交换机，交换容量336Gbps，包转发率42Mpps，24口10/100/1000Mbps自适应电口交换机，固化4个SFP千兆光口，支持VLAN、ACL、端口镜像、端口聚合等功能，支持睿易APP和MACC云平台统一管理。</t>
  </si>
  <si>
    <t>48口千兆接入交换机</t>
  </si>
  <si>
    <t>RG-NBS3200-48GT4XS</t>
  </si>
  <si>
    <t>二层网管交换机，交换容量336Gbps，包转发率144Mpps，48个10/100/1000Mbps自适应电口交换机，固化4个SFP+万兆光口，支持VLAN、ACL、端口镜像、端口聚合等功能，支持睿易APP和MACC云平台统一管理。</t>
  </si>
  <si>
    <t>千兆单模光模块</t>
  </si>
  <si>
    <t>SFP-SM1310</t>
  </si>
  <si>
    <t>千兆单模SFP光模块，波长1310nm，最大传输距离10km</t>
  </si>
  <si>
    <t>二、核心层</t>
  </si>
  <si>
    <t>24口核心交换机</t>
  </si>
  <si>
    <t>RG-NBS5200-24SFP/8GT4XS</t>
  </si>
  <si>
    <t>三层网管交换机，交换容量336Gbps，包转发率108Mpps，24个千兆光口，8个10/100/1000Mbps自适应复用电口，固化4个SFP+万兆光口，支持静态路由、三层聚合口、ACL、端口镜像等功能，支持睿易APP和MACC云平台统一管理。</t>
  </si>
  <si>
    <t>上网行为管理</t>
  </si>
  <si>
    <t>含</t>
  </si>
  <si>
    <t>RG-UAC 6000-E10C</t>
  </si>
  <si>
    <t>新一代RG-UAC 6000，标准1U机架设备，6GE，单电源，支持100M带宽，200用户，1T硬盘</t>
  </si>
  <si>
    <t>一年特征库授权</t>
  </si>
  <si>
    <t>RG-UAC 6000-E10-LIS-1Y</t>
  </si>
  <si>
    <t>防火墙</t>
  </si>
  <si>
    <t>RG-WALL 1600-S3200</t>
  </si>
  <si>
    <t>全新下一代千兆防火墙，1U高度，1*交流电源，固化10个千兆电口；1个console接口；1个USB口；</t>
  </si>
  <si>
    <t>特征库一年</t>
  </si>
  <si>
    <t>RG-WALL 1600-S3200-LIS-1Y</t>
  </si>
  <si>
    <t>RG-WALL 1600-S3200病毒库、攻击库、应用识别库、垃圾邮件库、网页分类库特征库升级服务授权1年</t>
  </si>
  <si>
    <t>出口网关</t>
  </si>
  <si>
    <t>RG-NBR6135-E</t>
  </si>
  <si>
    <t>6个千兆电口，1个千兆光口，2个USB口，一个 Console口；可带机350终端，支持1000Ｍ带宽；集成AC（无线控制器），可管理32个AP或64个WALL AP，可选配1T硬盘配件。</t>
  </si>
  <si>
    <t>三、视频监控系统报价清单</t>
  </si>
  <si>
    <t>80门程控交换机</t>
  </si>
  <si>
    <t>HJK-120S</t>
  </si>
  <si>
    <t>内/外线来电显示、叫醒服务、 押金管理、语音信箱、1-4位任意弹编、内外线直拨、征询转接、电话会议、多等限制、通话限时、自动路由、标准机箱、电脑编程\电瓶接口（选配）、可扩至88门</t>
  </si>
  <si>
    <t>四、视频监控系统报价清单</t>
  </si>
  <si>
    <t>一、前端设备部分</t>
  </si>
  <si>
    <t>200万网络高清半球摄像机</t>
  </si>
  <si>
    <t>DS-2CD2325-I</t>
  </si>
  <si>
    <t>200万 1/2.7" CMOS ICR日夜型半球型网络摄像机
最低照度: 0.002 Lux @（F1.2，AGC ON），0 Lux with IR
宽动态: 120 dB 
调节角度: 水平：0°~360°，垂直：0°~ 75°，旋转：0°~360°
焦距&amp;视场角: 2.8 mm，水平视场角：113.5°【4 mm （81.6°），6 mm（50°），8 mm（38.7°），12 mm（24.2°）可选】
红外距离: 最远可达30 m
波长范围: 850 nm
防补光过曝: 支持
最大图像尺寸: 1920 × 1080
视频压缩标准: 主码流：H.265/H.264
网络存储: NAS（NFS，SMB/CIFS均支持）
网络: 1个RJ45 10 M/100 M自适应以太网口
存储温湿度: -30 °C~60 °C，湿度小于95%（无凝结）
启动及工作温湿度: -30 °C~60 °C，湿度小于95%（无凝结）
供电方式: DC：12 V ± 25%，支持防反接保护; PoE（802.3af）
电流及功耗: DC：12 V，0.34 A，最大功耗：4 W; PoE：802.3af，36 V~57 V，0.13 A~0.08 A，最大功耗：5 W
电源接口类型: Ø5.5 mm圆口
产品尺寸: Ø114.6 × 82.1 mm
包装尺寸: 145 × 145 × 120 mm
设备重量: 360 g
带包装重量: 550 g
防护:IP67</t>
  </si>
  <si>
    <t>教室、图书馆监控</t>
  </si>
  <si>
    <t>200万网络高清筒型摄像机</t>
  </si>
  <si>
    <t>DS-2CD2T25-I3</t>
  </si>
  <si>
    <t>200万 1/2.7" CMOS 红外筒型网络摄像机
智能侦测：支持越界侦测，区域入侵侦测
最低照度: 彩色：0.01 Lux @（F1.2，AGC ON），0 Lux with IR
宽动态: 120 dB
焦距&amp;视场角:  
4 mm，水平视场角：87.6°，垂直视场角：44.4°，对角视场角：104.9°
6 mm，水平视场角：53.9°，垂直视场角：28.8°，对角视场角：62.8°
8 mm，水平视场角：40.9°，垂直视场角：22.5°，对角视场角：47.4°
12 mm，水平视场角：25.4°，垂直视场角：14.4°，对角视场角：29.1°
补光距离: 最远可达30 m
防补光过曝: 支持
红外波长范围: 850 nm
补光灯类型: 红外灯
最大图像尺寸: 1920 × 1080
视频压缩标准: 主码流：H.265/H.264
网络存储: 支持NAS（NFS，SMB/CIFS均支持）
网络: 1个RJ45 10 M/100 M自适应以太网口
启动和工作温湿度: -30 ℃~60 ℃，湿度小于95%（无凝结）
供电方式: DC：12 V ± 25%，支持防反接保护；PoE：802.3af，Class 3
电流及功耗: DC：12 V，0.41 A，最大功耗：5 W；PoE：802.3af，36 V~57 V，0.18 A~0.11 A，最大功耗：6.5 W
电源接口类型: Ø5.5 mm圆口
产品尺寸: 194.0 × 93.9 × 93.5 mm
包装尺寸: 235 × 125 × 120 mm
设备重量: 650 g
带包装重量: 870 g
防护: IP67</t>
  </si>
  <si>
    <t>公共区域监控</t>
  </si>
  <si>
    <t>筒型摄像机支架</t>
  </si>
  <si>
    <t>DS-1292ZJ-K</t>
  </si>
  <si>
    <t>壁装支架
外观	海康白
适用范围	适合枪型、筒型、一体型摄像机壁装
材料	铝合金
调整角度	水平：360°，垂直：-45°~45°
尺寸	70×97.1×173.4mm
重量	201g
可配支架	DS-1275ZJ（竖杆装）</t>
  </si>
  <si>
    <t>200万电梯网络摄像机</t>
  </si>
  <si>
    <t>DS-2CD2525EFV2-I</t>
  </si>
  <si>
    <t>200万1/2.7” CMOS日夜型迷你半球型网络摄像机
最低照度: 彩色：0.01 Lux @（F1.2，AGC ON），0 Lux with IR
宽动态: 120 dB
调节角度: 水平：-30°~30°，垂直：0°~75°，旋转：0°~360°
焦距&amp;视场角: 2.8 mm，水平视场角：107.1°，垂直视场角：57°，对角线视场角：127.6°
补光灯类型: 红外灯
补光距离: 最远可达10 m
最大图像尺寸: 1920 × 1080
视频压缩标准: 主码流：H.265/H.264
网络存储: 支持NAS（NFS，SMB/CIFS均支持），支持Micro SD(即TF卡)/Micro SDHC/Micro SDXC卡（最大256 GB）
网络: 1个RJ45 10 M/100 M自适应以太网口
音频: 1个内置麦克风
复位: 支持
产品尺寸: Ø110 × 58 mm
包装尺寸: 252 × 160 × 95 mm
设备重量: 335 g
带包装重量: 635 g
启动和工作温湿度: -30 ℃~60 ℃，湿度小于95%（无凝结）
电流及功耗: DC：12 V，0.54 A，最大功耗：6.5 W；PoE：802.3af，36 V~57 V，0.20 A~0.13 A，最大功耗：7.5 W
供电方式: DC：12 V ± 25%；PoE：802.3af，Class 3
电源接口类型: Ø5.5 mm圆口
防护: IP66，IK08</t>
  </si>
  <si>
    <t>电梯无线网桥</t>
  </si>
  <si>
    <t>DS-3WF0BC-2NT</t>
  </si>
  <si>
    <t>2.4G电梯网桥，802.11n制式
成对包装，距离200米
2网口设计
成对包装
支持轻智能统一管理功能</t>
  </si>
  <si>
    <t>对</t>
  </si>
  <si>
    <t>二、汇聚设备部分</t>
  </si>
  <si>
    <t>24口百兆POE交换机</t>
  </si>
  <si>
    <t>DS-3E1326P-S</t>
  </si>
  <si>
    <t>轻网管提供24个百兆PoE电口，2个千兆光电复用口
支持IEEE 802.3at/af标准
支持IEEE 802.3、IEEE 802.3u、IEEE 802.3x、IEEE 802.3ab、IEEE 802.3z标准
支持iVMS-4200客户端管理
支持云管APP管理
支持安防网络拓扑管理、端口管理
支持远程升级
支持8芯供电
支持最远250 m传输
支持红口保障
支持6 KV防浪涌（PoE口）
支持PoE输出功率管理
百兆网络接入设计
线速转发
存储转发交换方式
坚固式高强度金属外壳
整机最大POE供电功率：370 W</t>
  </si>
  <si>
    <t>48口百兆POE交换机</t>
  </si>
  <si>
    <t>DS-3E3752P-H</t>
  </si>
  <si>
    <t>全网管三层交换机，机架式，48个千兆PoE电口，4个万兆SFP+光口；2个电源模块槽位，交换容量3.36Tbps，包转发率166Mpps，1U高度，19英寸宽，工作温度：0℃～45℃，支持RIP/OSPF，IRF2虚拟化技术，IPv6，VLAN，流量控制，ACL，QoS，端口镜像，支持SNMP V1/V2c/V3网管</t>
  </si>
  <si>
    <t>24口千兆汇聚交换机</t>
  </si>
  <si>
    <t>DS-3E2528-H(B)</t>
  </si>
  <si>
    <t>24口千兆全网管二层交换机
机架式
24个千兆电口
4个千兆光口
支持通过console口管理。交换容量256Gbps
包转发率42Mpps
1U高度
19英寸宽
工作温度：0℃～40℃
支持220v交流
满负荷功耗23W；支持VLAN
流量控制
ACL
QOS支持SNMP V1/V2c/V3网管。</t>
  </si>
  <si>
    <t>12U</t>
  </si>
  <si>
    <t>6U</t>
  </si>
  <si>
    <t>百兆双纤光纤收发器</t>
  </si>
  <si>
    <t>WH-YKS1705-A03</t>
  </si>
  <si>
    <t>工作波长：RX1310nm接口：1光1电电源：AC110V-240V;DC5V/1A（防雷专用电源）</t>
  </si>
  <si>
    <t>琰康顺</t>
  </si>
  <si>
    <t>单模双芯SC-SC光纤跳线</t>
  </si>
  <si>
    <t>3M  SC-SC</t>
  </si>
  <si>
    <t>3M 单模双芯 SC-SC光纤跳线</t>
  </si>
  <si>
    <t>三、机房设备部分</t>
  </si>
  <si>
    <t>24芯光纤配线架</t>
  </si>
  <si>
    <t>24芯</t>
  </si>
  <si>
    <t>24芯，含SC耦合器、尾纤，单模</t>
  </si>
  <si>
    <t>DS-3E3728-H</t>
  </si>
  <si>
    <t>全网管三层交换机，机架式，24个千兆电口，8个复用的千兆SFP光口，4个万兆SFP+光口；1个业务扩展槽，2个电源模块槽位，2个风扇模块槽位，交换容量598Gbps，包转发率222Mpps，1U高度，19英寸宽，工作温度：0℃～45℃，支持交直流供电，满负荷功耗87W（单交流电源情况下）；支持RIP/OSPF/BGP/IS-IS/VRRP，IPv6，VLAN，流量控制，ACL，QoS，端口镜像，环网RRPP/ERPS、支持SNMP V1/V2c/V3网管。</t>
  </si>
  <si>
    <t>LCD拼接屏</t>
  </si>
  <si>
    <t>DS-D2046NL-C/Y/2020</t>
  </si>
  <si>
    <t>LCD液晶显示单元；京东方面板
尺寸:46英寸；拼缝：3.5mm
分辨率 ：1920 × 1080@60 Hz（向下兼容）；
视角：垂直上下178°,水平左右178°(CR≥10)；
响应时间：8ms(G to G)；
对比度：1200:1；
亮度：500cd/㎡；
输入接口：HDMI × 1, DVI × 1, VGA × 1, CVBS × 1, USB × 1
输出接口：HDMI × 1, VGA × 1, CVBS × 1,
功耗：≤ 160 W；
电源要求：100～240 VAC, 50/60 Hz；
寿命：≥60000 小时；
运行温度和湿度： 0℃～40℃，10%～80% RH（无冷凝水）；
边框宽度：2.3mm（左/上），1.2mm（右/下）
外形尺寸：1022.23 (W) mm × 576.77 (H) mm × 72.25 (D) mm
毛重（含包装和配件盒）：51 ± 0.5 kg（双包）
29 ± 0.5 kg（单包）</t>
  </si>
  <si>
    <t>拼接屏底座</t>
  </si>
  <si>
    <t>46寸</t>
  </si>
  <si>
    <t>46寸-新型模块化-底座</t>
  </si>
  <si>
    <t>拼接屏框架</t>
  </si>
  <si>
    <t>46寸-新型模块化-框架</t>
  </si>
  <si>
    <t>4路解码器</t>
  </si>
  <si>
    <t>DS-6904UD</t>
  </si>
  <si>
    <t>高清视音频解码器，采用Linux操作系统，运行稳定可靠
输入接口：1路HDMI, 1路DVI
输出接口：4路HDMI，2路BNC
输入分辨率：4K: 3840 × 2160@30Hz, WSXGA: 1680 × 1050/60 Hz, WXGA: 1440 × 900/60 Hz, WXGA: 1280 × 800/60 Hz, 1366 × 768/60 Hz, 1080p: 1920 × 1080@50/60 Hz, UXGA: 1600 × 1200@ 60Hz, XVGA: 1280 × 960@60 Hz, 720p: 1280 × 720@50 Hz/60 Hz, SXGA: 1280 × 1024@60 Hz, XGA: 1024 × 768@60 Hz
输出分辨率：
HDMI：4K: 3840 × 2160@30 Hz(仅奇数口), 1080p: 1920 × 1080@50/60 Hz, WSXGA: 1680×1050/60Hz, UXGA: 1600 × 1200@60 Hz (仅奇数口), 720p: 1280 × 720@50 Hz/60 Hz, SXGA: 1280 × 1024@60 Hz, XGA: 1024 × 768@60 Hz
BNC：支持PAL、NTSC制式
编码格式：支持H.265、H.264、MPEG4、MJPEG等主流的编码格式；
封装格式：支持PS、RTP、TS、ES等主流的封装格式；
音频解码：支持G.722、G.711A、G.726、G.711U、MPEG2-L2、AAC音频格式的解码；
解码能力：支持4路1200W，或8路800W，或12路500W，或20路300W，或32路1080P及以下分辨率同时实时解码；
画面分割：支持1、2、4、6、8、9、10、12、16画面分割显示。(基线16路，最大支持定制到32画面)
接口参数：
网口：1个 RJ45  10M/100M/1000Mbps 自适应以太网接口
1个光口 100base-FX/1000base-X
支持光电自适应
串行接口：1个RS-232接口（RJ45）, 1个RS-485/RS232复用接口（RJ45）
音频输出接口：4个3.5mm接口独立音频输出</t>
  </si>
  <si>
    <t>64路硬盘录像机</t>
  </si>
  <si>
    <t>DS-8632N-K8</t>
  </si>
  <si>
    <t>硬件规格：
2U标准机架式
2个HDMI，2个VGA,HDMI+VGA组内同源
8盘位，内置8块4T盘
2个千兆网口
2个USB2.0接口、1个USB3.0接口
1个eSATA接口
支持RAID0、1、5、10，支持全局热备盘
软件性能：
输入带宽：320M
64路H.264、H.265混合接入
最大支持16×1080P解码
支持H.265、H.264解码
Smart 2.0/整机热备/ANR/智能检索/智能回放/车牌检索/人脸检索/热度图/客流量统计/分时段回放/超高倍速回放/双系统备份</t>
  </si>
  <si>
    <t>内置4T硬盘，满足存储30天</t>
  </si>
  <si>
    <t>高清线缆</t>
  </si>
  <si>
    <t>HDMI-24AWG-15米</t>
  </si>
  <si>
    <t>双联平面操作台</t>
  </si>
  <si>
    <t>双联</t>
  </si>
  <si>
    <t>管理电脑</t>
  </si>
  <si>
    <t>T4900D</t>
  </si>
  <si>
    <t>商用办公税控台式电脑主机带PCI插槽 主机+19.5英寸商用显示器 标配i5-8500 4G 500G 无光驱 W10</t>
  </si>
  <si>
    <t>联想</t>
  </si>
  <si>
    <t>四、线缆及其他</t>
  </si>
  <si>
    <t>超五类非屏蔽网络电缆</t>
  </si>
  <si>
    <t>六类四对非屏蔽电缆</t>
  </si>
  <si>
    <t>HSYV-6 4*2*0.57</t>
  </si>
  <si>
    <t>四对非屏蔽电缆-六类</t>
  </si>
  <si>
    <t>4芯单模光缆</t>
  </si>
  <si>
    <t>4芯单模</t>
  </si>
  <si>
    <t>PVC20管</t>
  </si>
  <si>
    <t>φ20</t>
  </si>
  <si>
    <t>联塑</t>
  </si>
  <si>
    <t>五、背景音乐系统报价清单</t>
  </si>
  <si>
    <t>IP网络音箱</t>
  </si>
  <si>
    <t>TZ-77107BGI</t>
  </si>
  <si>
    <t>设备概况
专业的一体化壁挂式网络音频解码音箱，内置网络解码模块、数字立体声定阻功率放大器和高保真扬声器，适用于普通教室、多媒体教室、办公室、会议室等场所的节目播放及本地广播。
产品功能
1.设备采用采用高速工业级双核(ARM+DSP)芯片，启动时间≤1秒。
2.兼容TCP/IP、RTP、RTSP、UDP等多种流媒体网络协议，实现跨网关设备控制以及状态时实监控。
3.内置定压备份功能模块，支持100V定压信号输入，当终端断网或者断电是自动切换到定压信号。
4.内置立体声功率放大器，最大输出功率8Ω/2×30W，音质达到CD级。
5.1路话筒（MIC）和1路线路（AUX）音频输入，音量可调，并支持断网本地广播功能。
6.内置音频处理电路，支持多路信号放大、混音，支持3级音频信号优先管理。
7.支持多级自定义音频优先默音控制。
8.支持电话广播功能，兼容所有电信系统接入，支持移动或联动的指定号码或公用号码进行短信广播节目功能。
9.终端支持通过服务器配置用户名和密码进行授权管理操作。并可以实现自动搜索IP地址并修改，支持远程对终端进行固件升级。
10.系统支持交换机、网关网桥、路由器、Modem、因特网、3G、4G、组播、单播等任意网络结构。
11.终端支持重新配置注册后语音提示功能，内置网络隔离防雷处理电路。
12.1路串口端子供电脑修改终端IP地址。
13.内置2.4G接入功能模块，高保真、抗干扰性好，具有CD级音质效果。
14.麦克风音量支持调节功能。
15.接收机具有自动扫频功能，可避免干扰。
16.持边充电边工作，麦克风支持MicroUSB口充电，支持边充电边工作。可通过USB口更换MP3文件。
技术规格
1.通讯接口：标准RJ45（1个），10M/100M网口
2.通讯协议：兼容TCP/IP、RTP、RTSP、UDP等多种流媒体网络协议
3.音频格式：支持MP3
4.采样率：8K~48KHz
5.通讯速率：10/100Mbps
6.音频模式：16位立体声CD音质
7.输出频率：80Hz～16KHz
8.波谐失真：≤1%
9.信噪比：＞70dB 
10.线路输入灵敏度：350mV工业标准3.5TRS接线端子
11.麦克风输入灵敏度：5mV  
12.模块频率：2.40MHz—2.53MHz
13.麦克风配对：自动
14.麦克风配对距离：≤3米
15.工作温度：-10℃～40℃
26.相对湿度：20%～80%非凝结状态
17.设备功耗：≤70W
18.电源：～190-240V 50-60Hz
19.设备尺寸（高*宽*深）：245 x 162 x 182mm
20.设备重量：5.4Kg</t>
  </si>
  <si>
    <t>含数字化IP网络终端嵌入软件</t>
  </si>
  <si>
    <t>二、主控机房部分</t>
  </si>
  <si>
    <t>控制主机</t>
  </si>
  <si>
    <t>TZ-77100</t>
  </si>
  <si>
    <t>设备概况
广播控制服务器安装在主控中心，是广播的控制中心；配合管理软件可对整个广播系统进行实时管控。
产品功能
1.采用工业级工控机机箱设计，简单易用的触摸屏操控，外观时尚，工业设计。铝合金面板，阳极氧化拉丝工艺,电解板一体成型， 可抗接触式 6KV 强电磁干扰。
2.人机界面友好，主机自带抽拉一体式鼠标键盘，面板具有USB接口也可外接鼠标键盘。
3.采用Intel Core  i5四核处理器，处理速度效率更高，性能更加稳定，可长时间不断电工作。
4.自带8路USB接口，6路通用串口。方便外扩周边设备接入。
5.主机具有1路千兆网卡（兼容百兆网络），自适应交换机连接系统。
6.支持双显卡，可接最大FullHD显示设备。
7.设备具有一路短路触发开机接口，外部设备可对服务器定时驱动开机运行，做到无人值守。
8.操作系统可配置通电自带开机，定时自动开关机功能，方便项目灵活操作管理。
9.支持DHCP，兼容路由器、交换机、网桥网关、Modem、Internet、2G、3G、4G、组播、单播等任意网络结构。
技术规格
1.显示屏 ：17.3〞高分辨率LED液晶屏(1920*1080)
2.操作系统：Windows server 2008
3.主板：芯片组 Intel B75
4.标准接口：6路串口；1xHDMI；1 路VGA；8路USB输入
5.硬盘：128GBmSATA固态硬盘
6.内存：DDR3 1333/1600 MHz  最大支持16GB；标配：4G /DDR3/ 1600 MHz
7.网卡：1个Realtek GbE，1000M
8.CPU：Intel Core  i5   3.10GHz 四核
9.信噪比：LINE 70dB；MIC 60dB
10.失真度：1KHz&lt;0.5%
11.输入电平：LINE 300mV； MIC 5mV
12.输出电平：0dBV
13.电源：输入电压：AC100V-240V
14.工作温度：-10℃~50℃
15.相对湿度 ：10%～95%，非凝结状态
16.设备尺寸（宽*高*深）：484mmx358.5mmx306.5mm（不含提手）
17.设备重量：18.40kg</t>
  </si>
  <si>
    <t>数字化IP网络广播系统</t>
  </si>
  <si>
    <t>TZ-R77100软件</t>
  </si>
  <si>
    <t>产品功能
1.系统服务器软件，支持双向通讯设备的权限分配。安装在系统服务器上。是整个广播系统的管理、控制中心，支持文件广播，实时音频采播，定时任务，定时采播，寻呼对讲，系统任务监控，系统录音管理，终端状态监控，终端坏境监听。
2.支持全天候无人值守，断电不影响数据变化功能，支持自动搜索已绑定终端，支持终端上线提醒弹窗功能。
3.可管理服务器音频文件，可定时和实时对所有终端进行播放任务，可给终端提供节目播放的请求。
4.系统支持最大1000个单向播放任务，支持服务器多级管理。
5.系统可对终端名称任意修改，支持无限制分组、采集、定时播等功能。
6.可创建多个级别的用户进行管理，支持监听多个终端，支持多任务实时监听等功能，可对节目库上传海量文件及文件夹管理。
7.支持电子巡更、会议调度、附属终端管理等功能，。
8.支持离线播放任务定时，文本广播功能，可远程控制终端电源。
9.支持通过手机APP对任意终端进行播放，
10.软件支持与第三方平台嵌入式开发，实现与监控视频等系统整合。
11.可实现对全区、分区、分组讲话，音乐播放，定时打铃等功能，配合遥控器可实现在操场主席台控制升旗、运动会等活动需要节目的播放及音量大小调节。
12.可实现各种定时任务导出修改后倒入，可实现多套定时打铃任务切换
13.支持远程自动搜索终端IP地址功能，可远程对终端进行升级功能。
14.系统支持免登陆，注销自启功能，定时打铃任务不影响，后台支持录音存储等功能，可自动识别任务启动录音。
15.支持智能识别数字音频信号，自动重新编码，支持识别破损文件，支持对临时任务存储编辑再调用等功能。
16.支持对终端快捷键自定义，支持多种任务音量，支持网络麦克风呼叫转移功能。
17.支持终端配置，定时打铃等数据备份恢复功能。
18.支持移动客户端以虚拟终端接入系统进行操作。
19.搭配消防联动设备可实现全区或分区报警，软件上可预先设置多种报警模式，支持人工与数字报警声音混音。
20.终端登陆密码可进行统一管理也可实现10级权限分配管理。
21.支持电话广播功能，兼容所有电信系统接入。
22.支持移动或联动的指定号码或公用号码进行短信广播节目功能。
23.支持任务、硬件、用户、授权、会话、媒体网络自适应管理等功能。
24.支持多种任务日志查询（例如：终端启动、播放、管理、控制、上下线、定时、触发、消防、呼叫、对讲、求助、报警等）。
25.软件包含多个安装模块，客户可自行选择性安装所需的软件，可节省系统资源占用，安装模块有服务器软件、中继服务器软件、广播客户端软件、远程客户端软件等件。
26.服务器开机即可运行软件，具有后台系统服务运行功能，标准的服务器工作，具有更高的稳定性
27.支持Win98～Win8.1等系统运行；当被监控的系统服务意外停止运行时，看门狗将自动重新启动该服务的功能。
28.系统支持交换机、网关网桥、路由器、Modem、因特网、3G、4G、组播、单播等任意网络结构。</t>
  </si>
  <si>
    <t>控制器</t>
  </si>
  <si>
    <t>TZ-88146</t>
  </si>
  <si>
    <t>设备概况
NTP服务器，内置网络解码模块，通过网络通讯，接收同步卫星信号进行自动校时。
产品功能
1.外观时尚，全铝合金面板，阳极氧化拉丝工艺，人性化的抽手，标准19英寸机架式设计。
2.自适应全球时区，自动切换显示语音，液晶显示屏循环显示当前时间、当前时区、信号强度及本机IP地址等。
3.支持与网络广播系统对接作为校时系统，保障网络广播系统和定时任务准确性；自动接收同步卫星信号进行时间校准，与格林威治时间误差小于0.1秒
4.Linux系统操作系统，兼容性强，具有强大开放性，利于扩展开发，升级，网络安全性高，系统抗病毒能力强。
5.支持固定IP地址、DHCP自动分配、ADSL智能拨号等多种网络接入方式，支持TCP/IP，UDP，IGMP(组播)，IETF SIP等协议；可设定为自动获取IP地址功能。
6.支持一键恢复出厂功能，支持广播系统对终端进行远程固件升级。
技术规格
1. 通讯接口：标准RJ45（1个），10M/100M网口
2. 通讯速率：100Mbps
3.电源：AC 190V-240V 50Hz-60Hz；DC24V/1A
4.设备功耗：20W/待机功率：＜3W
5.环境温度：5℃～40℃、环境湿度：20%～80%
6.设备尺寸：（宽*深*高）：484 mmx 310 mmx 44mm
7.设备重量：2Kg</t>
  </si>
  <si>
    <t>话筒</t>
  </si>
  <si>
    <t>TZ-A6121</t>
  </si>
  <si>
    <t>产品功能：
带话筒前奏钟声提醒功能，并且带LED灯环显示功能，优良电路设计，对外部磁场干扰具有较高的抗性，并且自带有39cm长咪杆。
技术规格：
1.心形指向性，驻极体式换能功能。
2.频响范围:40Hz-16KHz
3.话筒灵敏度：-43db±2db（@1Khz）
4.钟声提醒灵敏度：-50dB±2dB（@1Khz）
5.自带一根10米三芯卡侬头转6.35mm大单芯接口线及一根39公分长度的咪杆
6.产品尺寸（长*宽*高）:183*112*43mm
7.净重:0.72千克
8.两种供电方式：适配器DC供电（需220V交流电）；电池提供9V直流供电。</t>
  </si>
  <si>
    <t>合并式播放器</t>
  </si>
  <si>
    <t>TZ-32121</t>
  </si>
  <si>
    <t>设备概况：
1U标准机柜式设计，支持播放CD、MP3和收音机，为广播系统提供高品质的音源。
产品功能：
1.支持播放USB、SD卡、CD和收音机、蓝牙等四种音源，设备自带两个输出接口，CD和MP3共用一个，蓝牙和收音机共用一个。
2.采用高品质吸入式机芯和高品质收音模块，
3.调频、调幅（AM/FM）立体声二波段接收可选，支持电台频率记忆，最多可存储99个电台；
4.支持通过红外遥控控制音量；
技术规格：
1.音频失真度：0.1%
2.频响范围：20Hz-20kHz(-2dB)
3.动态范围：75dB
4.收音和CD音频输出：775mV
5.信噪比：85dB
6.天线输入阻抗：AM:低阻 环形天线，FM:75Ω非平衡；
7.收音支持频率：AM:522kHz-1620kHz，FM:87.5MHz-108.0MHz；
8.收音灵敏度：AM:≤100uA，FM:≤10uA；
9.电台记忆：最多存储99个
10.通道串音：65dB
11.设备供电：AC220V(50Hz)
12.设备尺寸（mm）：（LxDxH）484×209×44mm
13.设备重量：3.80kg</t>
  </si>
  <si>
    <t>前置放大器</t>
  </si>
  <si>
    <t>TZ-72101</t>
  </si>
  <si>
    <t>设备概况：
标准机柜式设计（2U）前级放大器，可对音源信号进行前级放大，设备具有多个话筒、音频和紧急信号的输入接口。
产品功能：
1.设备自带5路话筒输入，3路线路输入和2路紧急线路输入；
2.话筒5有最高优先级，紧急输入线路有二级优先；可通过优先级选择开关调整话筒5和紧急线路的最高优先级权限；
3.话筒5和紧急输入线路都具有强行切入的功能；
4.5路话筒输入和2路紧急输入都具有线路辅助输入接口功能；
5.可将话筒输入1-4和线路输入1-3进行任意混合输出；
6.话筒输入通道和线路输入通道都可单独调节音量，也可通过总音量旋钮进行调节；
7.支持通过旋钮调节默音深度和紧急输入线路的增益；
8.设备支持对高音和低音进行独立调节,低音:±10dB at 100Hz；高音:±10dB at 10KHz；
技术规格：
1.话筒输入1-5的灵敏度：RCA:非平衡775mV /10KΩ；MIC:非平衡5mV/600Ω；
2.紧急输入1-2：RAC:非平衡 200mV～1000mV/10KΩ；MIC：非平衡 5mV～25mV/600Ω
3.辅助输入1-3：非平衡AUX 1-3: 3500mV/10KΩ
4.AUX输入信噪比:80dB；
5.MIC输入信噪比：50dB；
6.频响范围：20Hz~20KHz(±3dB)
7.设备供电：AC220V(50Hz)
8.设备功耗：20W
9.设备尺寸（mm）：（LxDxH）484×303×88mm
10.设备重量：4.54Kg</t>
  </si>
  <si>
    <t>采集器</t>
  </si>
  <si>
    <t>TZ-77170</t>
  </si>
  <si>
    <t>设备概况
    可供多路音源设备接入可与调音台、效果器等专业设备配套使用，操作简单，灵活，安装在主控室、值班室或领导办公室等场所。
产品功能
1.外观时尚，,铝合金面板，阳极氧化拉丝工艺,标准机柜式1U设计。
2.支持将模拟音频信号通过网络对其他IP音频终端远程播放，延时低至200ms。
3.带3路线路输入，2路麦克风输入，每个通道独立音量调节功能。
4.高、低音独立调节，线路输入、话筒音量独立调节，话筒1具有默音功能。
4.设备自带mp3播放器，通过按键进行上一曲、下一曲、播放、暂停等操作，可通过面板显示屏直观查看播放状态。
5.10组快捷分区设置（通过软件可对10个手动按键进行分区设置，实现一键将音乐播放到指定终端或分区）。
6.一路串口端子供电脑修改终端IP地址。
8.分区按键开关支持断电设置和断电记忆功能，不影响配置数据丢失。
10.设备内置编码音频处理芯片支持通过网络或串口进行升级。内置网络隔离防雷处理电路。
11.设备具有多路音源信号混音监听功能。
13.系统支持交换机、网关网桥、路由器、Modem、因特网、3G、4G、组播、单播等任意网络结构。
14.支持多种安全的IP配置方案，比普通WEB配置IP方案的安全系数要高。
技术规格
1.网络接口：标准RJ45（1个），10M/100M网口
2.支持协议：兼容TCP/IP、RTP、RTSP、UDP等多种流媒体网络协议
3.音频格式：MP3
4.采样率：8K~48KHz
5.采集延时：≤200ms
6.传输速率：10/100Mbps
7.MP3可读最大内存：32G
8.频响：80Hz～16KHz
9.波偕失真：≤0.3%
10.信噪比：&gt;70dB    
11.线路输入灵敏度：350mV  RCA莲花座
12.麦克风输入灵敏度（非平衡）：5mV     6.3话筒座
13.监听输出电平：1000mV  RCA座
14.监听输出阻抗：470Ω
15.工作温度：-10℃～40℃
16.相对湿度：20%～80%非凝结状态
17.设备功耗：≤20W 
18.交流电源：～190-240V/50-60Hz
19.直流电源：DC24V/1A
20.设备尺寸（宽*深*高）：484mm x 209 mmx 44mm
21.设备重量： 2.6Kg</t>
  </si>
  <si>
    <t>寻呼话筒</t>
  </si>
  <si>
    <t>TZ-A77102</t>
  </si>
  <si>
    <t>设备概况
       专业的网络寻呼话筒；专业寻呼话筒外型，操作简单；
安装在主控室、值班室或领导办公室，可进行单向广播（对点、分区或全区）、双向对讲和监听。
产品功能
1.7英寸彩色显示电阻触摸屏，操作简单；图文式菜单操作；人性化人机操作界面。
2.桌面式设计，精致美观，工艺考究，现代感十足；
3.自带10个数字键和功能键，可对任意终端或分区广播，操作简单快捷；支持直接操作呼叫或对讲任意终端；
4.内置2W全频扬声器，声音清晰，洪亮，可播放本地音频和接收远程音频信号进行本地播放，同时还可实现监听功能，监听距离5米。
5.设备采用高速工业级双核(ARM+DSP)芯片，启动时间≤1秒
6.兼容TCP/IP、RTP、RTSP、UDP等多种流媒体网络协议，实现跨网关设备控制以及状态时实监控。
7.系统支持交换机、网关网桥、路由器、Modem、因特网、3G、4G、组播、单播等任意网络结构。
8.支持远程点播，多级自定义音频优先默音控制。
9.同时网络回声啸叫彻底抑制。具有双向对讲功能，自带回声消除，终端之间相互对讲不啸叫，低延时
10.具有求救信号提醒功能（闪屏、铃声），可实现与求助终端进行对讲。
11.具有呼叫等待、呼叫转移、无人接听提醒等功能，转移时间、等待时间以及无人接听时间可以自定义。
12.终端可设置自动接听或者手动接听，接听提示音可自定义
13.支持会讨模式，具有会议调度功能。
14.一入φ3.5耳机插座，一路φ3.5MIC输入插座。
15.支持一路本地线路输入；一路音频辅助输出，外扩功率放大器。
16.具有1路短路输入可触发语音播放，一路短路触发输出，可外接警示设备。
17.1路串口端子供电脑修改终端IP地址。
18.强指向性麦克风，保证通话清晰无干扰
技术规格
1.网络接口：标准RJ45（1个），10M/100M网口
2.支持协议：兼容TCP/IP、RTP、RTSP、UDP等多种流媒体网络协议
3.音频格式：支持MP3
4.采样率：8K~48KHz
5.传输速率：10/100Mbps
6.音频模式：16位立体声CD音质
7.显示屏：7英寸真彩触摸屏
8.屏幕分辨率：800*480
9.屏幕类型：65K色DGUS屏
10.键盘类型：虚拟键盘,触控操作
11.内置扬声器输入阻抗及功率：4Ω，2W
12.谐波失真：≤1%
13.输出频率：80Hz～16KHz
14.信噪比：&gt;68dB    
15.耳机输出阻抗及额定功率：32Ω，20mW
16.音源输出电平：1000mV 工业标准3.5TRS接线端子
17.音源输出阻抗：470Ω
18.线路输入灵敏度：350mV  工业标准3.5TRS接线端子
19.MIC输入灵敏度：10mV     
20.短路输入：干接点输入
21.短路输出：最大1A/30VDC干接点输出
22.工作温度：-10℃～40℃
23.相对湿度：20%～80%非凝结状态
24.设备功耗：≤6W 
25.电源：～190-240V/50-60Hz；DC24V/1.5A（电源适配器）
26.设备尺寸（深*宽*高）：200mm×160mm×60 mm
27.设备重量：1.2Kg</t>
  </si>
  <si>
    <t>含话筒呼叫控制嵌入软件</t>
  </si>
  <si>
    <t>电源管理器</t>
  </si>
  <si>
    <t>TZ-72116</t>
  </si>
  <si>
    <t>设备概况：
2U标准机柜式设计，为周边设备提供电源，并可受控于广播主机，实现对设备上断电的管理。
产品功能：
1.具有16路电源输出接口，每个接口最大可输出2200W，总输出最大达6000W；
2.可通过电子锁，手动控制16个电源接口的上断电，与定时器，智能控制主机搭配，可实现自动控制，通道1和通道2支持受控和不受控两种状态；
3.每路电源开启间隔1S；
4.自带1路报警短路信号输入接口和1路报警短路信号输出接口；
技术规格：
1.设备供电：AC220V(50Hz)
2.设备功耗：50W
3.设备尺寸（mm）：（LxDxH）484×303×88mm
4.设备重量：5.78Kg</t>
  </si>
  <si>
    <t>三、消防联动部分</t>
  </si>
  <si>
    <t>IP功放终端</t>
  </si>
  <si>
    <t>TZ-77113</t>
  </si>
  <si>
    <t>设备概况
    专业机柜式设计，铝合金面板，阳极氧化拉丝工艺，主要用于将RS-422/RS-232协议转换成TCP/IP协议，一般搭配消防信号接口机或无线遥控器使用。
产品功能
1.具有2路RS-422通讯协议的RJ45输入口，1路RS-232通讯协议的DB9输入口。
2.系统支持交换机、网关网桥、路由器、Modem、因特网、3G、4G、组播、单播等任意网络结构。
3.1路串口端子供电脑修改终端IP地址。
4.支持跨网段和跨路由，有网络接入即可。
技术规格
1.通讯接口：DB9/标准RJ45
2.通讯协议：RS-232/RS-422
3.通讯速率：4800/9600bps
4.工作温度：-10℃～40℃
5.相对湿度：20%～80%非凝结状态
6.设备功耗：≤10W
7.电源：~220V 50Hz
8.设备尺寸（宽*深*高）：484 x 209 x 44mm
9.设备重量：2.72Kg</t>
  </si>
  <si>
    <t>消防智能接口</t>
  </si>
  <si>
    <t>TZ-72123(A)</t>
  </si>
  <si>
    <t>产品功能：
1.2U标准机柜式设计，用于接收短路触发信号，进行消防联动报警；
2.设备自带30路短路信号采集接口，最多可扩展至300路；
3.具有常闭和常开两种采集触发方式，可通过地址码来配制选择；
4.可通过面板自带的LED灯准确的指示各个分区工作状态；
5.通过内置监听喇叭，可方便的进行监听；
6.通过内置的数码语音报警播放器，可实现人性化的分区语音报警功能；
7.出厂自带8G SD存储卡，可将报警音乐存储在SD卡中，方便管理和使用；
技术规格：
8.设备供电：AC220V(50Hz)
9.设备功耗：15W
10.待机功率:小于3W
11.通信接口：RJ45*1
12.通信协议：RS-422
13.通信速率：4800bps
14.设备尺寸（mm）：（LxDxH）484×303×88mm
15.设备重量：4.20Kg</t>
  </si>
  <si>
    <t>含数字音频控制嵌入软件</t>
  </si>
  <si>
    <t>三、线缆及其他</t>
  </si>
  <si>
    <t>音频连接线</t>
  </si>
  <si>
    <t>TZ-08100A</t>
  </si>
  <si>
    <t>音频跳线：RCA莲花-RCA莲花(1.8m)</t>
  </si>
  <si>
    <t>根</t>
  </si>
  <si>
    <t>TZ-08100B</t>
  </si>
  <si>
    <t>音频跳线：RCA莲花-6.35mm大单芯(1.8m)</t>
  </si>
  <si>
    <t>TZ-00810K</t>
  </si>
  <si>
    <t>音频跳线：3.5mm接线头-双RCA莲花(1.8m)</t>
  </si>
  <si>
    <t>喇叭线</t>
  </si>
  <si>
    <t>RVV2*1.5</t>
  </si>
  <si>
    <t>电源线</t>
  </si>
  <si>
    <t>RVV3*1.5</t>
  </si>
  <si>
    <t>PVC管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</si>
</sst>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177" formatCode="0.00_);[Red]\(0.00\)"/>
    <numFmt numFmtId="178" formatCode="0.0#"/>
    <numFmt numFmtId="179" formatCode="0_);[Red]\(0\)"/>
  </numFmts>
  <fonts count="41">
    <font>
      <sz val="11"/>
      <color indexed="8"/>
      <name val="宋体"/>
      <charset val="134"/>
    </font>
    <font>
      <sz val="9"/>
      <name val="宋体"/>
      <charset val="134"/>
    </font>
    <font>
      <b/>
      <sz val="14"/>
      <name val="微软雅黑"/>
      <charset val="134"/>
    </font>
    <font>
      <sz val="9"/>
      <name val="微软雅黑"/>
      <charset val="134"/>
    </font>
    <font>
      <b/>
      <sz val="9"/>
      <name val="微软雅黑"/>
      <charset val="134"/>
    </font>
    <font>
      <sz val="9"/>
      <color rgb="FFFF0000"/>
      <name val="微软雅黑"/>
      <charset val="134"/>
    </font>
    <font>
      <sz val="9"/>
      <color theme="1"/>
      <name val="微软雅黑"/>
      <charset val="134"/>
    </font>
    <font>
      <b/>
      <sz val="9"/>
      <color rgb="FFFF0000"/>
      <name val="微软雅黑"/>
      <charset val="134"/>
    </font>
    <font>
      <sz val="10"/>
      <name val="微软雅黑"/>
      <charset val="134"/>
    </font>
    <font>
      <b/>
      <sz val="14"/>
      <color theme="1"/>
      <name val="微软雅黑"/>
      <charset val="134"/>
    </font>
    <font>
      <b/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微软雅黑"/>
      <charset val="134"/>
    </font>
    <font>
      <b/>
      <sz val="24"/>
      <color theme="1"/>
      <name val="微软雅黑"/>
      <charset val="134"/>
    </font>
    <font>
      <b/>
      <sz val="30"/>
      <color theme="1"/>
      <name val="微软雅黑"/>
      <charset val="134"/>
    </font>
    <font>
      <sz val="18"/>
      <color theme="1"/>
      <name val="微软雅黑"/>
      <charset val="134"/>
    </font>
    <font>
      <sz val="12"/>
      <color rgb="FFFF0000"/>
      <name val="微软雅黑"/>
      <charset val="134"/>
    </font>
    <font>
      <sz val="20"/>
      <color theme="1"/>
      <name val="微软雅黑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Times New Roman"/>
      <charset val="134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3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1" fillId="0" borderId="0"/>
    <xf numFmtId="41" fontId="11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3" borderId="16" applyNumberFormat="0" applyFon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7" fillId="0" borderId="0">
      <alignment vertical="center"/>
    </xf>
    <xf numFmtId="0" fontId="21" fillId="2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4" fillId="7" borderId="15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1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0" fillId="0" borderId="0"/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37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0" borderId="0"/>
    <xf numFmtId="43" fontId="0" fillId="0" borderId="0" applyFont="0" applyFill="0" applyBorder="0" applyAlignment="0" applyProtection="0">
      <alignment vertical="center"/>
    </xf>
    <xf numFmtId="0" fontId="36" fillId="0" borderId="0">
      <alignment vertical="center"/>
    </xf>
  </cellStyleXfs>
  <cellXfs count="126">
    <xf numFmtId="0" fontId="0" fillId="0" borderId="0" xfId="0">
      <alignment vertical="center"/>
    </xf>
    <xf numFmtId="0" fontId="1" fillId="2" borderId="0" xfId="60" applyFont="1" applyFill="1">
      <alignment vertical="center"/>
    </xf>
    <xf numFmtId="0" fontId="1" fillId="0" borderId="0" xfId="60" applyFont="1" applyFill="1">
      <alignment vertical="center"/>
    </xf>
    <xf numFmtId="0" fontId="1" fillId="0" borderId="0" xfId="60" applyFont="1" applyAlignment="1">
      <alignment horizontal="center" vertical="center"/>
    </xf>
    <xf numFmtId="0" fontId="1" fillId="0" borderId="0" xfId="60" applyFont="1">
      <alignment vertical="center"/>
    </xf>
    <xf numFmtId="0" fontId="1" fillId="0" borderId="0" xfId="60" applyFont="1" applyAlignment="1">
      <alignment horizontal="right" vertical="center"/>
    </xf>
    <xf numFmtId="0" fontId="2" fillId="0" borderId="1" xfId="60" applyFont="1" applyBorder="1" applyAlignment="1">
      <alignment horizontal="center" vertical="center"/>
    </xf>
    <xf numFmtId="176" fontId="2" fillId="0" borderId="1" xfId="60" applyNumberFormat="1" applyFont="1" applyBorder="1" applyAlignment="1">
      <alignment horizontal="right" vertical="center"/>
    </xf>
    <xf numFmtId="0" fontId="3" fillId="0" borderId="1" xfId="60" applyFont="1" applyFill="1" applyBorder="1" applyAlignment="1">
      <alignment horizontal="left" vertical="center"/>
    </xf>
    <xf numFmtId="0" fontId="3" fillId="0" borderId="1" xfId="60" applyFont="1" applyFill="1" applyBorder="1" applyAlignment="1">
      <alignment horizontal="right" vertical="center"/>
    </xf>
    <xf numFmtId="0" fontId="4" fillId="3" borderId="1" xfId="56" applyFont="1" applyFill="1" applyBorder="1" applyAlignment="1">
      <alignment horizontal="center" vertical="center"/>
    </xf>
    <xf numFmtId="176" fontId="4" fillId="3" borderId="1" xfId="56" applyNumberFormat="1" applyFont="1" applyFill="1" applyBorder="1" applyAlignment="1">
      <alignment horizontal="center" vertical="center"/>
    </xf>
    <xf numFmtId="176" fontId="4" fillId="3" borderId="1" xfId="64" applyNumberFormat="1" applyFont="1" applyFill="1" applyBorder="1" applyAlignment="1">
      <alignment horizontal="center" vertical="center"/>
    </xf>
    <xf numFmtId="0" fontId="4" fillId="0" borderId="2" xfId="60" applyFont="1" applyBorder="1" applyAlignment="1">
      <alignment vertical="center"/>
    </xf>
    <xf numFmtId="0" fontId="4" fillId="0" borderId="3" xfId="60" applyFont="1" applyBorder="1" applyAlignment="1">
      <alignment vertical="center"/>
    </xf>
    <xf numFmtId="0" fontId="3" fillId="2" borderId="1" xfId="60" applyFont="1" applyFill="1" applyBorder="1" applyAlignment="1">
      <alignment horizontal="center" vertical="center"/>
    </xf>
    <xf numFmtId="0" fontId="3" fillId="0" borderId="1" xfId="49" applyFont="1" applyBorder="1" applyAlignment="1">
      <alignment vertical="center" wrapText="1"/>
    </xf>
    <xf numFmtId="0" fontId="3" fillId="0" borderId="1" xfId="56" applyFont="1" applyBorder="1" applyAlignment="1">
      <alignment horizontal="left" vertical="center" wrapText="1"/>
    </xf>
    <xf numFmtId="0" fontId="3" fillId="0" borderId="1" xfId="60" applyFont="1" applyBorder="1" applyAlignment="1">
      <alignment vertical="center" wrapText="1"/>
    </xf>
    <xf numFmtId="0" fontId="3" fillId="0" borderId="1" xfId="60" applyFont="1" applyBorder="1" applyAlignment="1">
      <alignment horizontal="center" vertical="center"/>
    </xf>
    <xf numFmtId="177" fontId="3" fillId="2" borderId="1" xfId="60" applyNumberFormat="1" applyFont="1" applyFill="1" applyBorder="1" applyAlignment="1">
      <alignment horizontal="right" vertical="center"/>
    </xf>
    <xf numFmtId="0" fontId="3" fillId="0" borderId="1" xfId="6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3" xfId="60" applyFont="1" applyBorder="1" applyAlignment="1">
      <alignment vertical="center" wrapText="1"/>
    </xf>
    <xf numFmtId="0" fontId="3" fillId="0" borderId="1" xfId="49" applyFont="1" applyBorder="1">
      <alignment vertical="center"/>
    </xf>
    <xf numFmtId="0" fontId="3" fillId="0" borderId="1" xfId="60" applyFont="1" applyBorder="1">
      <alignment vertical="center"/>
    </xf>
    <xf numFmtId="0" fontId="3" fillId="0" borderId="1" xfId="0" applyFont="1" applyBorder="1" applyAlignment="1">
      <alignment vertical="center" wrapText="1"/>
    </xf>
    <xf numFmtId="177" fontId="3" fillId="0" borderId="1" xfId="60" applyNumberFormat="1" applyFont="1" applyBorder="1" applyAlignment="1">
      <alignment horizontal="right" vertical="center"/>
    </xf>
    <xf numFmtId="43" fontId="3" fillId="0" borderId="1" xfId="64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1" xfId="49" applyFont="1" applyBorder="1" applyAlignment="1">
      <alignment horizontal="center" vertical="center"/>
    </xf>
    <xf numFmtId="0" fontId="4" fillId="0" borderId="1" xfId="60" applyFont="1" applyBorder="1" applyAlignment="1">
      <alignment horizontal="center" vertical="center"/>
    </xf>
    <xf numFmtId="0" fontId="4" fillId="0" borderId="1" xfId="60" applyFont="1" applyBorder="1">
      <alignment vertical="center"/>
    </xf>
    <xf numFmtId="0" fontId="4" fillId="0" borderId="1" xfId="60" applyFont="1" applyBorder="1" applyAlignment="1">
      <alignment horizontal="left" vertical="center"/>
    </xf>
    <xf numFmtId="177" fontId="4" fillId="0" borderId="1" xfId="60" applyNumberFormat="1" applyFont="1" applyBorder="1" applyAlignment="1">
      <alignment horizontal="left" vertical="center"/>
    </xf>
    <xf numFmtId="177" fontId="4" fillId="0" borderId="2" xfId="60" applyNumberFormat="1" applyFont="1" applyBorder="1" applyAlignment="1">
      <alignment horizontal="left" vertical="center"/>
    </xf>
    <xf numFmtId="177" fontId="2" fillId="0" borderId="1" xfId="60" applyNumberFormat="1" applyFont="1" applyBorder="1" applyAlignment="1">
      <alignment horizontal="right" vertical="center"/>
    </xf>
    <xf numFmtId="0" fontId="2" fillId="0" borderId="1" xfId="60" applyFont="1" applyBorder="1" applyAlignment="1">
      <alignment horizontal="left" vertical="center"/>
    </xf>
    <xf numFmtId="43" fontId="4" fillId="3" borderId="1" xfId="64" applyFont="1" applyFill="1" applyBorder="1" applyAlignment="1">
      <alignment horizontal="center" vertical="center"/>
    </xf>
    <xf numFmtId="0" fontId="4" fillId="0" borderId="4" xfId="60" applyFont="1" applyBorder="1" applyAlignment="1">
      <alignment horizontal="center" vertical="center"/>
    </xf>
    <xf numFmtId="0" fontId="3" fillId="2" borderId="1" xfId="58" applyFont="1" applyFill="1" applyBorder="1" applyAlignment="1">
      <alignment horizontal="center" vertical="center"/>
    </xf>
    <xf numFmtId="0" fontId="3" fillId="2" borderId="1" xfId="60" applyFont="1" applyFill="1" applyBorder="1" applyAlignment="1">
      <alignment horizontal="center" vertical="center" wrapText="1"/>
    </xf>
    <xf numFmtId="0" fontId="3" fillId="0" borderId="1" xfId="60" applyFont="1" applyBorder="1" applyAlignment="1">
      <alignment horizontal="center" vertical="center" wrapText="1"/>
    </xf>
    <xf numFmtId="0" fontId="3" fillId="0" borderId="4" xfId="60" applyFont="1" applyBorder="1" applyAlignment="1">
      <alignment horizontal="center" vertical="center"/>
    </xf>
    <xf numFmtId="0" fontId="5" fillId="0" borderId="1" xfId="60" applyFont="1" applyBorder="1" applyAlignment="1">
      <alignment horizontal="center" vertical="center"/>
    </xf>
    <xf numFmtId="0" fontId="3" fillId="0" borderId="4" xfId="60" applyFont="1" applyBorder="1" applyAlignment="1">
      <alignment horizontal="center" vertical="center" wrapText="1"/>
    </xf>
    <xf numFmtId="0" fontId="3" fillId="0" borderId="1" xfId="58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4" fillId="0" borderId="1" xfId="60" applyNumberFormat="1" applyFont="1" applyBorder="1" applyAlignment="1">
      <alignment horizontal="right" vertical="center"/>
    </xf>
    <xf numFmtId="177" fontId="4" fillId="0" borderId="1" xfId="64" applyNumberFormat="1" applyFont="1" applyBorder="1" applyAlignment="1">
      <alignment horizontal="center" vertical="center"/>
    </xf>
    <xf numFmtId="43" fontId="4" fillId="0" borderId="1" xfId="64" applyFont="1" applyBorder="1">
      <alignment vertical="center"/>
    </xf>
    <xf numFmtId="177" fontId="4" fillId="0" borderId="1" xfId="60" applyNumberFormat="1" applyFont="1" applyBorder="1" applyAlignment="1">
      <alignment horizontal="center" vertical="center"/>
    </xf>
    <xf numFmtId="43" fontId="4" fillId="0" borderId="1" xfId="64" applyFont="1" applyFill="1" applyBorder="1">
      <alignment vertical="center"/>
    </xf>
    <xf numFmtId="0" fontId="3" fillId="0" borderId="1" xfId="63" applyFont="1" applyBorder="1" applyAlignment="1">
      <alignment horizontal="left" vertical="center" wrapText="1"/>
    </xf>
    <xf numFmtId="0" fontId="3" fillId="0" borderId="1" xfId="56" applyFont="1" applyBorder="1" applyAlignment="1">
      <alignment horizontal="left" vertical="center"/>
    </xf>
    <xf numFmtId="43" fontId="3" fillId="0" borderId="1" xfId="64" applyFont="1" applyBorder="1" applyAlignment="1">
      <alignment horizontal="right" vertical="center"/>
    </xf>
    <xf numFmtId="0" fontId="6" fillId="0" borderId="1" xfId="60" applyFont="1" applyBorder="1">
      <alignment vertical="center"/>
    </xf>
    <xf numFmtId="0" fontId="6" fillId="0" borderId="1" xfId="56" applyFont="1" applyBorder="1" applyAlignment="1">
      <alignment horizontal="left" vertical="center"/>
    </xf>
    <xf numFmtId="0" fontId="3" fillId="0" borderId="1" xfId="49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left" vertical="center" wrapText="1"/>
    </xf>
    <xf numFmtId="0" fontId="4" fillId="0" borderId="4" xfId="60" applyFont="1" applyBorder="1" applyAlignment="1">
      <alignment vertical="center"/>
    </xf>
    <xf numFmtId="0" fontId="3" fillId="2" borderId="1" xfId="60" applyFont="1" applyFill="1" applyBorder="1">
      <alignment vertical="center"/>
    </xf>
    <xf numFmtId="0" fontId="3" fillId="0" borderId="4" xfId="6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0" fontId="5" fillId="0" borderId="1" xfId="60" applyFont="1" applyBorder="1">
      <alignment vertical="center"/>
    </xf>
    <xf numFmtId="177" fontId="3" fillId="0" borderId="1" xfId="60" applyNumberFormat="1" applyFont="1" applyFill="1" applyBorder="1" applyAlignment="1">
      <alignment horizontal="right" vertical="center"/>
    </xf>
    <xf numFmtId="0" fontId="3" fillId="0" borderId="1" xfId="49" applyFont="1" applyFill="1" applyBorder="1" applyAlignment="1">
      <alignment horizontal="left" vertical="center"/>
    </xf>
    <xf numFmtId="177" fontId="4" fillId="0" borderId="1" xfId="64" applyNumberFormat="1" applyFont="1" applyBorder="1" applyAlignment="1">
      <alignment horizontal="left" vertical="center"/>
    </xf>
    <xf numFmtId="0" fontId="3" fillId="0" borderId="5" xfId="60" applyFont="1" applyBorder="1" applyAlignment="1">
      <alignment horizontal="center" vertical="center"/>
    </xf>
    <xf numFmtId="0" fontId="3" fillId="0" borderId="6" xfId="60" applyFont="1" applyBorder="1" applyAlignment="1">
      <alignment horizontal="center" vertical="center"/>
    </xf>
    <xf numFmtId="0" fontId="1" fillId="0" borderId="0" xfId="58" applyFont="1">
      <alignment vertical="center"/>
    </xf>
    <xf numFmtId="0" fontId="3" fillId="0" borderId="1" xfId="60" applyFont="1" applyBorder="1" applyAlignment="1">
      <alignment horizontal="left" vertical="center"/>
    </xf>
    <xf numFmtId="0" fontId="3" fillId="0" borderId="1" xfId="58" applyFont="1" applyBorder="1">
      <alignment vertical="center"/>
    </xf>
    <xf numFmtId="0" fontId="3" fillId="0" borderId="1" xfId="58" applyFont="1" applyBorder="1" applyAlignment="1">
      <alignment horizontal="left" vertical="center" wrapText="1"/>
    </xf>
    <xf numFmtId="176" fontId="3" fillId="0" borderId="1" xfId="60" applyNumberFormat="1" applyFont="1" applyBorder="1" applyAlignment="1">
      <alignment horizontal="right" vertical="center"/>
    </xf>
    <xf numFmtId="0" fontId="6" fillId="0" borderId="1" xfId="58" applyFont="1" applyBorder="1">
      <alignment vertical="center"/>
    </xf>
    <xf numFmtId="0" fontId="6" fillId="0" borderId="1" xfId="58" applyFont="1" applyBorder="1" applyAlignment="1">
      <alignment vertical="center" wrapText="1"/>
    </xf>
    <xf numFmtId="178" fontId="3" fillId="0" borderId="1" xfId="58" applyNumberFormat="1" applyFont="1" applyBorder="1" applyAlignment="1">
      <alignment horizontal="left" vertical="center" wrapText="1"/>
    </xf>
    <xf numFmtId="177" fontId="3" fillId="0" borderId="1" xfId="49" applyNumberFormat="1" applyFont="1" applyBorder="1" applyAlignment="1">
      <alignment horizontal="right" vertical="center"/>
    </xf>
    <xf numFmtId="0" fontId="3" fillId="0" borderId="1" xfId="60" applyFont="1" applyBorder="1" applyAlignment="1">
      <alignment horizontal="left" vertical="center" wrapText="1"/>
    </xf>
    <xf numFmtId="179" fontId="3" fillId="0" borderId="6" xfId="0" applyNumberFormat="1" applyFont="1" applyBorder="1" applyAlignment="1">
      <alignment horizontal="center" vertical="center" wrapText="1"/>
    </xf>
    <xf numFmtId="177" fontId="3" fillId="0" borderId="2" xfId="60" applyNumberFormat="1" applyFont="1" applyBorder="1" applyAlignment="1">
      <alignment horizontal="right" vertical="center"/>
    </xf>
    <xf numFmtId="0" fontId="1" fillId="0" borderId="1" xfId="60" applyFont="1" applyBorder="1" applyAlignment="1">
      <alignment horizontal="left" vertical="center"/>
    </xf>
    <xf numFmtId="0" fontId="4" fillId="0" borderId="3" xfId="60" applyFont="1" applyBorder="1" applyAlignment="1">
      <alignment horizontal="center" vertical="center"/>
    </xf>
    <xf numFmtId="0" fontId="3" fillId="0" borderId="1" xfId="60" applyFont="1" applyFill="1" applyBorder="1">
      <alignment vertical="center"/>
    </xf>
    <xf numFmtId="0" fontId="1" fillId="0" borderId="0" xfId="60" applyFont="1" applyAlignment="1">
      <alignment horizontal="left" vertical="center"/>
    </xf>
    <xf numFmtId="0" fontId="3" fillId="0" borderId="1" xfId="49" applyFont="1" applyBorder="1" applyAlignment="1">
      <alignment horizontal="left" vertical="center"/>
    </xf>
    <xf numFmtId="177" fontId="7" fillId="0" borderId="1" xfId="60" applyNumberFormat="1" applyFont="1" applyBorder="1" applyAlignment="1">
      <alignment horizontal="left" vertical="center"/>
    </xf>
    <xf numFmtId="43" fontId="1" fillId="0" borderId="0" xfId="60" applyNumberFormat="1" applyFont="1" applyAlignment="1">
      <alignment horizontal="center" vertical="center"/>
    </xf>
    <xf numFmtId="0" fontId="8" fillId="0" borderId="0" xfId="58" applyFont="1" applyFill="1" applyBorder="1" applyAlignment="1">
      <alignment vertical="center"/>
    </xf>
    <xf numFmtId="176" fontId="8" fillId="0" borderId="0" xfId="58" applyNumberFormat="1" applyFont="1" applyFill="1" applyBorder="1" applyAlignment="1">
      <alignment vertical="center"/>
    </xf>
    <xf numFmtId="0" fontId="0" fillId="0" borderId="0" xfId="58" applyFill="1" applyBorder="1" applyAlignment="1">
      <alignment vertical="center"/>
    </xf>
    <xf numFmtId="0" fontId="9" fillId="0" borderId="7" xfId="58" applyFont="1" applyFill="1" applyBorder="1" applyAlignment="1">
      <alignment horizontal="center" vertical="center"/>
    </xf>
    <xf numFmtId="0" fontId="10" fillId="3" borderId="1" xfId="58" applyFont="1" applyFill="1" applyBorder="1" applyAlignment="1">
      <alignment horizontal="center" vertical="center"/>
    </xf>
    <xf numFmtId="176" fontId="10" fillId="3" borderId="1" xfId="58" applyNumberFormat="1" applyFont="1" applyFill="1" applyBorder="1" applyAlignment="1">
      <alignment horizontal="center" vertical="center"/>
    </xf>
    <xf numFmtId="0" fontId="8" fillId="0" borderId="1" xfId="58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176" fontId="8" fillId="0" borderId="1" xfId="58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 wrapText="1"/>
    </xf>
    <xf numFmtId="0" fontId="8" fillId="0" borderId="1" xfId="58" applyFont="1" applyFill="1" applyBorder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3" borderId="2" xfId="58" applyFont="1" applyFill="1" applyBorder="1" applyAlignment="1">
      <alignment horizontal="center" vertical="center"/>
    </xf>
    <xf numFmtId="0" fontId="10" fillId="3" borderId="4" xfId="58" applyFont="1" applyFill="1" applyBorder="1" applyAlignment="1">
      <alignment horizontal="center" vertical="center"/>
    </xf>
    <xf numFmtId="176" fontId="10" fillId="3" borderId="1" xfId="58" applyNumberFormat="1" applyFont="1" applyFill="1" applyBorder="1" applyAlignment="1">
      <alignment horizontal="right" vertical="center"/>
    </xf>
    <xf numFmtId="0" fontId="10" fillId="3" borderId="1" xfId="58" applyFont="1" applyFill="1" applyBorder="1" applyAlignment="1">
      <alignment horizontal="left" vertical="center"/>
    </xf>
    <xf numFmtId="0" fontId="8" fillId="0" borderId="9" xfId="58" applyFont="1" applyFill="1" applyBorder="1" applyAlignment="1">
      <alignment horizontal="left" vertical="center" wrapText="1"/>
    </xf>
    <xf numFmtId="0" fontId="11" fillId="0" borderId="0" xfId="58" applyFont="1" applyFill="1" applyBorder="1" applyAlignment="1">
      <alignment vertical="center"/>
    </xf>
    <xf numFmtId="176" fontId="11" fillId="0" borderId="0" xfId="58" applyNumberFormat="1" applyFont="1" applyFill="1" applyBorder="1" applyAlignment="1">
      <alignment vertical="center"/>
    </xf>
    <xf numFmtId="0" fontId="12" fillId="0" borderId="0" xfId="58" applyFont="1" applyFill="1" applyBorder="1" applyAlignment="1">
      <alignment vertical="center"/>
    </xf>
    <xf numFmtId="0" fontId="10" fillId="0" borderId="0" xfId="58" applyFont="1" applyFill="1" applyBorder="1" applyAlignment="1">
      <alignment vertical="top" wrapText="1"/>
    </xf>
    <xf numFmtId="0" fontId="2" fillId="0" borderId="0" xfId="58" applyFont="1" applyFill="1" applyBorder="1" applyAlignment="1">
      <alignment horizontal="center" vertical="center"/>
    </xf>
    <xf numFmtId="176" fontId="2" fillId="0" borderId="0" xfId="58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_ET_STYLE_NoName_00_" xfId="18"/>
    <cellStyle name="标题" xfId="19" builtinId="15"/>
    <cellStyle name="常规 3 2 2" xfId="20"/>
    <cellStyle name="解释性文本" xfId="21" builtinId="53"/>
    <cellStyle name="标题 1" xfId="22" builtinId="16"/>
    <cellStyle name="标题 2" xfId="23" builtinId="17"/>
    <cellStyle name="0,0_x000d__x000a_NA_x000d__x000a_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10 2 2" xfId="55"/>
    <cellStyle name="常规 10 2 2 2" xfId="56"/>
    <cellStyle name="常规 13" xfId="57"/>
    <cellStyle name="常规 2" xfId="58"/>
    <cellStyle name="常规 23" xfId="59"/>
    <cellStyle name="常规 3" xfId="60"/>
    <cellStyle name="常规 4" xfId="61"/>
    <cellStyle name="千位分隔 2" xfId="62"/>
    <cellStyle name="常规_舞台机械" xfId="63"/>
    <cellStyle name="千位分隔 3" xfId="64"/>
    <cellStyle name="样式 1" xfId="65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32657</xdr:colOff>
      <xdr:row>0</xdr:row>
      <xdr:rowOff>54428</xdr:rowOff>
    </xdr:from>
    <xdr:to>
      <xdr:col>2</xdr:col>
      <xdr:colOff>621689</xdr:colOff>
      <xdr:row>2</xdr:row>
      <xdr:rowOff>217714</xdr:rowOff>
    </xdr:to>
    <xdr:pic>
      <xdr:nvPicPr>
        <xdr:cNvPr id="4" name="图片 3"/>
        <xdr:cNvPicPr/>
      </xdr:nvPicPr>
      <xdr:blipFill>
        <a:blip r:embed="rId1"/>
        <a:stretch>
          <a:fillRect/>
        </a:stretch>
      </xdr:blipFill>
      <xdr:spPr>
        <a:xfrm>
          <a:off x="32385" y="53975"/>
          <a:ext cx="2146935" cy="822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4"/>
  <sheetViews>
    <sheetView view="pageBreakPreview" zoomScale="70" zoomScaleNormal="100" workbookViewId="0">
      <selection activeCell="D13" sqref="D13"/>
    </sheetView>
  </sheetViews>
  <sheetFormatPr defaultColWidth="9" defaultRowHeight="25.95" customHeight="1" outlineLevelCol="6"/>
  <cols>
    <col min="1" max="1" width="5.775" style="114" customWidth="1"/>
    <col min="2" max="2" width="14.6666666666667" style="114" customWidth="1"/>
    <col min="3" max="4" width="18.775" style="114" customWidth="1"/>
    <col min="5" max="5" width="16.775" style="114" customWidth="1"/>
    <col min="6" max="6" width="25.3333333333333" style="114"/>
    <col min="7" max="7" width="6.44166666666667" style="115" customWidth="1"/>
    <col min="8" max="8" width="14.3333333333333" style="114" customWidth="1"/>
    <col min="9" max="9" width="14.3333333333333" style="115" customWidth="1"/>
    <col min="10" max="11" width="12.6666666666667" style="114"/>
    <col min="12" max="12" width="8.775" style="114"/>
    <col min="13" max="13" width="12.6666666666667" style="114"/>
    <col min="14" max="256" width="8.775" style="114"/>
    <col min="257" max="16384" width="9" style="116"/>
  </cols>
  <sheetData>
    <row r="1" customHeight="1" spans="1:7">
      <c r="A1" s="117"/>
      <c r="B1" s="117"/>
      <c r="C1" s="117"/>
      <c r="D1" s="117"/>
      <c r="E1" s="117"/>
      <c r="F1" s="117"/>
      <c r="G1" s="117"/>
    </row>
    <row r="2" customHeight="1" spans="1:7">
      <c r="A2" s="117"/>
      <c r="B2" s="117"/>
      <c r="C2" s="117"/>
      <c r="D2" s="117"/>
      <c r="E2" s="117"/>
      <c r="F2" s="117"/>
      <c r="G2" s="117"/>
    </row>
    <row r="3" ht="66" customHeight="1" spans="1:7">
      <c r="A3" s="117"/>
      <c r="B3" s="117"/>
      <c r="C3" s="117"/>
      <c r="D3" s="117"/>
      <c r="E3" s="117"/>
      <c r="F3" s="117"/>
      <c r="G3" s="117"/>
    </row>
    <row r="4" ht="85.2" customHeight="1" spans="1:7">
      <c r="A4" s="118" t="s">
        <v>0</v>
      </c>
      <c r="B4" s="118"/>
      <c r="C4" s="118"/>
      <c r="D4" s="118"/>
      <c r="E4" s="118"/>
      <c r="F4" s="118"/>
      <c r="G4" s="118"/>
    </row>
    <row r="5" ht="42" customHeight="1" spans="1:7">
      <c r="A5" s="119"/>
      <c r="B5" s="119"/>
      <c r="C5" s="119"/>
      <c r="D5" s="119"/>
      <c r="E5" s="119"/>
      <c r="F5" s="119"/>
      <c r="G5" s="119"/>
    </row>
    <row r="6" ht="55.95" customHeight="1" spans="1:7">
      <c r="A6" s="120" t="s">
        <v>1</v>
      </c>
      <c r="B6" s="120"/>
      <c r="C6" s="120"/>
      <c r="D6" s="120"/>
      <c r="E6" s="120"/>
      <c r="F6" s="120"/>
      <c r="G6" s="120"/>
    </row>
    <row r="7" customHeight="1" spans="1:7">
      <c r="A7" s="117"/>
      <c r="B7" s="117"/>
      <c r="C7" s="117"/>
      <c r="D7" s="117"/>
      <c r="E7" s="121"/>
      <c r="F7" s="117"/>
      <c r="G7" s="117"/>
    </row>
    <row r="8" customHeight="1" spans="1:7">
      <c r="A8" s="122"/>
      <c r="B8" s="122"/>
      <c r="C8" s="122" t="s">
        <v>2</v>
      </c>
      <c r="D8" s="123" t="s">
        <v>3</v>
      </c>
      <c r="E8" s="123"/>
      <c r="F8" s="123"/>
      <c r="G8" s="123"/>
    </row>
    <row r="9" customHeight="1" spans="1:7">
      <c r="A9" s="122"/>
      <c r="B9" s="122"/>
      <c r="C9" s="122"/>
      <c r="D9" s="122"/>
      <c r="E9" s="122"/>
      <c r="F9" s="122"/>
      <c r="G9" s="122"/>
    </row>
    <row r="10" customHeight="1" spans="1:7">
      <c r="A10" s="122"/>
      <c r="B10" s="124"/>
      <c r="C10" s="122" t="s">
        <v>4</v>
      </c>
      <c r="D10" s="123" t="s">
        <v>5</v>
      </c>
      <c r="E10" s="123" t="s">
        <v>6</v>
      </c>
      <c r="F10" s="123">
        <v>13518803882</v>
      </c>
      <c r="G10" s="122"/>
    </row>
    <row r="11" customHeight="1" spans="1:7">
      <c r="A11" s="122"/>
      <c r="B11" s="122"/>
      <c r="C11" s="122"/>
      <c r="D11" s="122"/>
      <c r="E11" s="122"/>
      <c r="F11" s="122"/>
      <c r="G11" s="122"/>
    </row>
    <row r="12" customHeight="1" spans="1:7">
      <c r="A12" s="122"/>
      <c r="B12" s="122"/>
      <c r="C12" s="122" t="s">
        <v>7</v>
      </c>
      <c r="D12" s="123" t="s">
        <v>8</v>
      </c>
      <c r="E12" s="122"/>
      <c r="F12" s="122"/>
      <c r="G12" s="122"/>
    </row>
    <row r="13" customHeight="1" spans="1:7">
      <c r="A13" s="125"/>
      <c r="B13" s="125"/>
      <c r="C13" s="125"/>
      <c r="D13" s="125"/>
      <c r="E13" s="125"/>
      <c r="F13" s="125"/>
      <c r="G13" s="125"/>
    </row>
    <row r="14" customHeight="1" spans="1:7">
      <c r="A14" s="117"/>
      <c r="B14" s="117"/>
      <c r="C14" s="117"/>
      <c r="D14" s="117"/>
      <c r="E14" s="117"/>
      <c r="F14" s="117"/>
      <c r="G14" s="117"/>
    </row>
  </sheetData>
  <mergeCells count="4">
    <mergeCell ref="A4:G4"/>
    <mergeCell ref="A5:G5"/>
    <mergeCell ref="A6:G6"/>
    <mergeCell ref="D8:G8"/>
  </mergeCells>
  <printOptions horizontalCentered="1"/>
  <pageMargins left="0.75" right="0.75" top="1" bottom="1" header="0.509027777777778" footer="0.509027777777778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IR31"/>
  <sheetViews>
    <sheetView tabSelected="1" view="pageBreakPreview" zoomScale="70" zoomScaleNormal="100" workbookViewId="0">
      <selection activeCell="D3" sqref="D3"/>
    </sheetView>
  </sheetViews>
  <sheetFormatPr defaultColWidth="9" defaultRowHeight="25.95" customHeight="1"/>
  <cols>
    <col min="1" max="1" width="5.775" style="90" customWidth="1"/>
    <col min="2" max="2" width="16.775" style="90" customWidth="1"/>
    <col min="3" max="3" width="22.6666666666667" style="90" customWidth="1"/>
    <col min="4" max="4" width="17.1083333333333" style="91" customWidth="1"/>
    <col min="5" max="5" width="35.5583333333333" style="91" customWidth="1"/>
    <col min="6" max="6" width="12.775" style="90" customWidth="1"/>
    <col min="7" max="7" width="12.6666666666667" style="90" customWidth="1"/>
    <col min="8" max="8" width="12.1083333333333" style="90" customWidth="1"/>
    <col min="9" max="252" width="9" style="90"/>
    <col min="253" max="16384" width="9" style="92"/>
  </cols>
  <sheetData>
    <row r="1" ht="17.55" customHeight="1" spans="1:252">
      <c r="A1" s="93" t="s">
        <v>9</v>
      </c>
      <c r="B1" s="93"/>
      <c r="C1" s="93"/>
      <c r="D1" s="93"/>
      <c r="E1" s="93"/>
      <c r="IO1" s="92"/>
      <c r="IP1" s="92"/>
      <c r="IQ1" s="92"/>
      <c r="IR1" s="92"/>
    </row>
    <row r="2" ht="21" customHeight="1" spans="1:252">
      <c r="A2" s="94" t="s">
        <v>10</v>
      </c>
      <c r="B2" s="94" t="s">
        <v>11</v>
      </c>
      <c r="C2" s="95" t="s">
        <v>12</v>
      </c>
      <c r="D2" s="95" t="s">
        <v>13</v>
      </c>
      <c r="E2" s="94" t="s">
        <v>14</v>
      </c>
      <c r="IM2" s="92"/>
      <c r="IN2" s="92"/>
      <c r="IO2" s="92"/>
      <c r="IP2" s="92"/>
      <c r="IQ2" s="92"/>
      <c r="IR2" s="92"/>
    </row>
    <row r="3" ht="43.2" customHeight="1" spans="1:252">
      <c r="A3" s="96">
        <v>1</v>
      </c>
      <c r="B3" s="97" t="s">
        <v>15</v>
      </c>
      <c r="C3" s="98">
        <f>一、综合布线!I40</f>
        <v>119507.2174536</v>
      </c>
      <c r="D3" s="99" t="s">
        <v>16</v>
      </c>
      <c r="E3" s="100"/>
      <c r="IM3" s="92"/>
      <c r="IN3" s="92"/>
      <c r="IO3" s="92"/>
      <c r="IP3" s="92"/>
      <c r="IQ3" s="92"/>
      <c r="IR3" s="92"/>
    </row>
    <row r="4" ht="43.2" customHeight="1" spans="1:252">
      <c r="A4" s="96">
        <v>2</v>
      </c>
      <c r="B4" s="101" t="s">
        <v>17</v>
      </c>
      <c r="C4" s="98">
        <f>二、计算机网络!I21</f>
        <v>43619.47176</v>
      </c>
      <c r="D4" s="102" t="s">
        <v>18</v>
      </c>
      <c r="E4" s="100"/>
      <c r="IM4" s="92"/>
      <c r="IN4" s="92"/>
      <c r="IO4" s="92"/>
      <c r="IP4" s="92"/>
      <c r="IQ4" s="92"/>
      <c r="IR4" s="92"/>
    </row>
    <row r="5" ht="43.2" customHeight="1" spans="1:252">
      <c r="A5" s="96">
        <v>3</v>
      </c>
      <c r="B5" s="97" t="s">
        <v>19</v>
      </c>
      <c r="C5" s="98">
        <f>三、程控交换机!I8</f>
        <v>4731.37608</v>
      </c>
      <c r="D5" s="99" t="s">
        <v>20</v>
      </c>
      <c r="E5" s="100"/>
      <c r="IM5" s="92"/>
      <c r="IN5" s="92"/>
      <c r="IO5" s="92"/>
      <c r="IP5" s="92"/>
      <c r="IQ5" s="92"/>
      <c r="IR5" s="92"/>
    </row>
    <row r="6" ht="43.2" customHeight="1" spans="1:252">
      <c r="A6" s="96">
        <v>4</v>
      </c>
      <c r="B6" s="101" t="s">
        <v>21</v>
      </c>
      <c r="C6" s="98">
        <f>四、视频监控系统!I44</f>
        <v>326117.847018098</v>
      </c>
      <c r="D6" s="99" t="s">
        <v>22</v>
      </c>
      <c r="E6" s="100"/>
      <c r="IM6" s="92"/>
      <c r="IN6" s="92"/>
      <c r="IO6" s="92"/>
      <c r="IP6" s="92"/>
      <c r="IQ6" s="92"/>
      <c r="IR6" s="92"/>
    </row>
    <row r="7" ht="43.2" customHeight="1" spans="1:252">
      <c r="A7" s="96">
        <v>5</v>
      </c>
      <c r="B7" s="101" t="s">
        <v>23</v>
      </c>
      <c r="C7" s="98">
        <f>五、背景音乐系统!I30</f>
        <v>219851.979324</v>
      </c>
      <c r="D7" s="99" t="s">
        <v>24</v>
      </c>
      <c r="E7" s="100"/>
      <c r="IM7" s="92"/>
      <c r="IN7" s="92"/>
      <c r="IO7" s="92"/>
      <c r="IP7" s="92"/>
      <c r="IQ7" s="92"/>
      <c r="IR7" s="92"/>
    </row>
    <row r="8" s="90" customFormat="1" ht="27" customHeight="1" spans="1:5">
      <c r="A8" s="103" t="s">
        <v>25</v>
      </c>
      <c r="B8" s="104"/>
      <c r="C8" s="105">
        <f>SUM(C3:C7)</f>
        <v>713827.891635698</v>
      </c>
      <c r="D8" s="105"/>
      <c r="E8" s="106"/>
    </row>
    <row r="9" s="90" customFormat="1" ht="49.2" customHeight="1" spans="1:5">
      <c r="A9" s="107" t="s">
        <v>26</v>
      </c>
      <c r="B9" s="107"/>
      <c r="C9" s="107"/>
      <c r="D9" s="107"/>
      <c r="E9" s="107"/>
    </row>
    <row r="10" s="90" customFormat="1" ht="14.4" customHeight="1" spans="1:9">
      <c r="A10" s="91"/>
      <c r="B10" s="91"/>
      <c r="C10" s="91"/>
      <c r="D10" s="91"/>
      <c r="E10" s="91"/>
      <c r="G10" s="108"/>
      <c r="H10" s="109"/>
      <c r="I10" s="108"/>
    </row>
    <row r="11" s="90" customFormat="1" ht="14.4" customHeight="1" spans="1:9">
      <c r="A11" s="91"/>
      <c r="B11" s="91"/>
      <c r="C11" s="91"/>
      <c r="D11" s="91"/>
      <c r="E11" s="91"/>
      <c r="G11" s="108"/>
      <c r="H11" s="108"/>
      <c r="I11" s="108"/>
    </row>
    <row r="12" s="90" customFormat="1" ht="14.4" customHeight="1" spans="1:9">
      <c r="A12" s="91"/>
      <c r="B12" s="91"/>
      <c r="C12" s="91"/>
      <c r="D12" s="91"/>
      <c r="E12" s="91"/>
      <c r="G12" s="108"/>
      <c r="H12" s="108"/>
      <c r="I12" s="108"/>
    </row>
    <row r="13" s="90" customFormat="1" ht="14.4" customHeight="1" spans="1:9">
      <c r="A13" s="91"/>
      <c r="B13" s="91"/>
      <c r="C13" s="91"/>
      <c r="D13" s="91"/>
      <c r="E13" s="91"/>
      <c r="G13" s="110"/>
      <c r="H13" s="108"/>
      <c r="I13" s="108"/>
    </row>
    <row r="14" s="90" customFormat="1" ht="14.4" customHeight="1" spans="1:9">
      <c r="A14" s="91"/>
      <c r="B14" s="91"/>
      <c r="C14" s="91"/>
      <c r="D14" s="91"/>
      <c r="E14" s="91"/>
      <c r="G14" s="108"/>
      <c r="H14" s="108"/>
      <c r="I14" s="108"/>
    </row>
    <row r="15" s="90" customFormat="1" ht="14.4" customHeight="1" spans="1:9">
      <c r="A15" s="91"/>
      <c r="B15" s="91"/>
      <c r="C15" s="91"/>
      <c r="D15" s="91"/>
      <c r="E15" s="91"/>
      <c r="G15" s="108"/>
      <c r="H15" s="108"/>
      <c r="I15" s="108"/>
    </row>
    <row r="16" s="90" customFormat="1" ht="14.4" customHeight="1" spans="1:6">
      <c r="A16" s="91"/>
      <c r="B16" s="91"/>
      <c r="C16" s="91"/>
      <c r="D16" s="91"/>
      <c r="E16" s="91"/>
      <c r="F16" s="108"/>
    </row>
    <row r="17" s="90" customFormat="1" ht="14.4" customHeight="1" spans="1:6">
      <c r="A17" s="111"/>
      <c r="B17" s="111"/>
      <c r="C17" s="111"/>
      <c r="D17" s="111"/>
      <c r="E17" s="111"/>
      <c r="F17" s="108"/>
    </row>
    <row r="18" s="90" customFormat="1" ht="14.4" customHeight="1" spans="1:6">
      <c r="A18" s="111"/>
      <c r="B18" s="111"/>
      <c r="C18" s="111"/>
      <c r="D18" s="111"/>
      <c r="E18" s="111"/>
      <c r="F18" s="108"/>
    </row>
    <row r="19" s="90" customFormat="1" ht="14.4" customHeight="1" spans="1:6">
      <c r="A19" s="111"/>
      <c r="B19" s="111"/>
      <c r="C19" s="111"/>
      <c r="D19" s="111"/>
      <c r="E19" s="111"/>
      <c r="F19" s="108"/>
    </row>
    <row r="20" s="90" customFormat="1" ht="14.4" customHeight="1" spans="1:6">
      <c r="A20" s="111"/>
      <c r="B20" s="111"/>
      <c r="C20" s="111"/>
      <c r="D20" s="111"/>
      <c r="E20" s="111"/>
      <c r="F20" s="108"/>
    </row>
    <row r="21" s="90" customFormat="1" ht="14.4" customHeight="1" spans="1:6">
      <c r="A21" s="111"/>
      <c r="B21" s="111"/>
      <c r="C21" s="111"/>
      <c r="D21" s="111"/>
      <c r="E21" s="111"/>
      <c r="F21" s="108"/>
    </row>
    <row r="22" s="90" customFormat="1" ht="14.4" customHeight="1" spans="1:6">
      <c r="A22" s="111"/>
      <c r="B22" s="111"/>
      <c r="C22" s="111"/>
      <c r="D22" s="111"/>
      <c r="E22" s="111"/>
      <c r="F22" s="108"/>
    </row>
    <row r="23" s="90" customFormat="1" ht="14.4" customHeight="1" spans="1:5">
      <c r="A23" s="111"/>
      <c r="B23" s="111"/>
      <c r="C23" s="111"/>
      <c r="D23" s="111"/>
      <c r="E23" s="111"/>
    </row>
    <row r="24" s="90" customFormat="1" customHeight="1" spans="1:5">
      <c r="A24" s="111"/>
      <c r="B24" s="111"/>
      <c r="C24" s="111"/>
      <c r="D24" s="111"/>
      <c r="E24" s="111"/>
    </row>
    <row r="25" s="90" customFormat="1" ht="20.55" customHeight="1" spans="1:5">
      <c r="A25" s="111"/>
      <c r="B25" s="111"/>
      <c r="C25" s="111"/>
      <c r="D25" s="111"/>
      <c r="E25" s="111"/>
    </row>
    <row r="26" s="90" customFormat="1" customHeight="1" spans="1:5">
      <c r="A26" s="111"/>
      <c r="B26" s="111"/>
      <c r="C26" s="111"/>
      <c r="D26" s="111"/>
      <c r="E26" s="111"/>
    </row>
    <row r="27" s="90" customFormat="1" ht="16.2" customHeight="1" spans="1:5">
      <c r="A27" s="111"/>
      <c r="B27" s="111"/>
      <c r="C27" s="111"/>
      <c r="D27" s="111"/>
      <c r="E27" s="111"/>
    </row>
    <row r="28" s="90" customFormat="1" ht="19.8" customHeight="1" spans="1:5">
      <c r="A28" s="111"/>
      <c r="B28" s="111"/>
      <c r="C28" s="111"/>
      <c r="D28" s="111"/>
      <c r="E28" s="111"/>
    </row>
    <row r="29" s="90" customFormat="1" customHeight="1" spans="1:5">
      <c r="A29" s="112"/>
      <c r="B29" s="112"/>
      <c r="C29" s="112"/>
      <c r="D29" s="113"/>
      <c r="E29" s="113"/>
    </row>
    <row r="30" s="90" customFormat="1" customHeight="1" spans="1:5">
      <c r="A30" s="112"/>
      <c r="B30" s="112"/>
      <c r="C30" s="112"/>
      <c r="D30" s="113"/>
      <c r="E30" s="113"/>
    </row>
    <row r="31" customHeight="1" spans="247:252">
      <c r="IM31" s="92"/>
      <c r="IN31" s="92"/>
      <c r="IO31" s="92"/>
      <c r="IP31" s="92"/>
      <c r="IQ31" s="92"/>
      <c r="IR31" s="92"/>
    </row>
  </sheetData>
  <mergeCells count="3">
    <mergeCell ref="A1:E1"/>
    <mergeCell ref="A8:B8"/>
    <mergeCell ref="A9:E9"/>
  </mergeCells>
  <printOptions horizontalCentered="1"/>
  <pageMargins left="0.709027777777778" right="0.709027777777778" top="0.709027777777778" bottom="0.709027777777778" header="0.509027777777778" footer="0.509027777777778"/>
  <pageSetup paperSize="9" orientation="landscape"/>
  <headerFooter/>
  <rowBreaks count="1" manualBreakCount="1">
    <brk id="1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K57"/>
  <sheetViews>
    <sheetView view="pageBreakPreview" zoomScale="70" zoomScaleNormal="100" workbookViewId="0">
      <selection activeCell="L1" sqref="L$1:U$1048576"/>
    </sheetView>
  </sheetViews>
  <sheetFormatPr defaultColWidth="9" defaultRowHeight="11.25"/>
  <cols>
    <col min="1" max="1" width="5.44166666666667" style="4" customWidth="1"/>
    <col min="2" max="2" width="17.775" style="4" customWidth="1"/>
    <col min="3" max="3" width="14.6666666666667" style="4" customWidth="1"/>
    <col min="4" max="4" width="28.6666666666667" style="4" customWidth="1"/>
    <col min="5" max="6" width="6.10833333333333" style="3" customWidth="1"/>
    <col min="7" max="8" width="9" style="5" customWidth="1"/>
    <col min="9" max="9" width="12.2166666666667" style="5" customWidth="1"/>
    <col min="10" max="10" width="10.3333333333333" style="3" customWidth="1"/>
    <col min="11" max="11" width="12.775" style="4" customWidth="1"/>
    <col min="12" max="16384" width="9" style="4"/>
  </cols>
  <sheetData>
    <row r="1" ht="25.05" customHeight="1" spans="1:11">
      <c r="A1" s="6" t="s">
        <v>27</v>
      </c>
      <c r="B1" s="6"/>
      <c r="C1" s="6"/>
      <c r="D1" s="6"/>
      <c r="E1" s="6"/>
      <c r="F1" s="6"/>
      <c r="G1" s="7"/>
      <c r="H1" s="7"/>
      <c r="I1" s="36"/>
      <c r="J1" s="6"/>
      <c r="K1" s="37"/>
    </row>
    <row r="2" ht="25.05" customHeight="1" spans="1:11">
      <c r="A2" s="8" t="s">
        <v>28</v>
      </c>
      <c r="B2" s="8"/>
      <c r="C2" s="8"/>
      <c r="D2" s="8"/>
      <c r="E2" s="8"/>
      <c r="F2" s="8"/>
      <c r="G2" s="9"/>
      <c r="H2" s="9"/>
      <c r="I2" s="9"/>
      <c r="J2" s="21"/>
      <c r="K2" s="8"/>
    </row>
    <row r="3" ht="25.05" customHeight="1" spans="1:11">
      <c r="A3" s="10" t="s">
        <v>10</v>
      </c>
      <c r="B3" s="10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1" t="s">
        <v>34</v>
      </c>
      <c r="H3" s="12" t="s">
        <v>35</v>
      </c>
      <c r="I3" s="38" t="s">
        <v>36</v>
      </c>
      <c r="J3" s="10" t="s">
        <v>13</v>
      </c>
      <c r="K3" s="10" t="s">
        <v>14</v>
      </c>
    </row>
    <row r="4" ht="25.05" customHeight="1" spans="1:11">
      <c r="A4" s="13" t="s">
        <v>37</v>
      </c>
      <c r="B4" s="14"/>
      <c r="C4" s="14"/>
      <c r="D4" s="14"/>
      <c r="E4" s="14"/>
      <c r="F4" s="14"/>
      <c r="G4" s="14"/>
      <c r="H4" s="14"/>
      <c r="I4" s="14"/>
      <c r="J4" s="84"/>
      <c r="K4" s="60"/>
    </row>
    <row r="5" ht="24.6" customHeight="1" spans="1:11">
      <c r="A5" s="19">
        <v>1</v>
      </c>
      <c r="B5" s="16" t="s">
        <v>38</v>
      </c>
      <c r="C5" s="25" t="s">
        <v>39</v>
      </c>
      <c r="D5" s="26" t="s">
        <v>40</v>
      </c>
      <c r="E5" s="19" t="s">
        <v>41</v>
      </c>
      <c r="F5" s="19">
        <v>52</v>
      </c>
      <c r="G5" s="27">
        <v>4.104</v>
      </c>
      <c r="H5" s="55">
        <v>5</v>
      </c>
      <c r="I5" s="27">
        <f t="shared" ref="I5:I12" si="0">(H5+G5)*F5</f>
        <v>473.408</v>
      </c>
      <c r="J5" s="46" t="s">
        <v>16</v>
      </c>
      <c r="K5" s="18"/>
    </row>
    <row r="6" ht="24.6" customHeight="1" spans="1:11">
      <c r="A6" s="19">
        <v>2</v>
      </c>
      <c r="B6" s="16" t="s">
        <v>42</v>
      </c>
      <c r="C6" s="18" t="s">
        <v>39</v>
      </c>
      <c r="D6" s="16" t="s">
        <v>43</v>
      </c>
      <c r="E6" s="19" t="s">
        <v>41</v>
      </c>
      <c r="F6" s="19">
        <v>50</v>
      </c>
      <c r="G6" s="27">
        <v>4.104</v>
      </c>
      <c r="H6" s="55">
        <v>5</v>
      </c>
      <c r="I6" s="27">
        <f t="shared" si="0"/>
        <v>455.2</v>
      </c>
      <c r="J6" s="46" t="s">
        <v>16</v>
      </c>
      <c r="K6" s="18"/>
    </row>
    <row r="7" ht="24.6" customHeight="1" spans="1:11">
      <c r="A7" s="19">
        <v>3</v>
      </c>
      <c r="B7" s="18" t="s">
        <v>44</v>
      </c>
      <c r="C7" s="23" t="s">
        <v>45</v>
      </c>
      <c r="D7" s="17" t="s">
        <v>44</v>
      </c>
      <c r="E7" s="19" t="s">
        <v>41</v>
      </c>
      <c r="F7" s="19">
        <v>7</v>
      </c>
      <c r="G7" s="27">
        <v>3.84</v>
      </c>
      <c r="H7" s="27">
        <v>5</v>
      </c>
      <c r="I7" s="27">
        <f t="shared" si="0"/>
        <v>61.88</v>
      </c>
      <c r="J7" s="46" t="s">
        <v>16</v>
      </c>
      <c r="K7" s="25"/>
    </row>
    <row r="8" ht="24.6" customHeight="1" spans="1:11">
      <c r="A8" s="19">
        <v>4</v>
      </c>
      <c r="B8" s="18" t="s">
        <v>46</v>
      </c>
      <c r="C8" s="23" t="s">
        <v>47</v>
      </c>
      <c r="D8" s="17" t="s">
        <v>48</v>
      </c>
      <c r="E8" s="19" t="s">
        <v>41</v>
      </c>
      <c r="F8" s="19">
        <v>50</v>
      </c>
      <c r="G8" s="27">
        <v>120</v>
      </c>
      <c r="H8" s="27">
        <v>20</v>
      </c>
      <c r="I8" s="27">
        <f t="shared" ref="I8" si="1">(H8+G8)*F8</f>
        <v>7000</v>
      </c>
      <c r="J8" s="46" t="s">
        <v>16</v>
      </c>
      <c r="K8" s="25"/>
    </row>
    <row r="9" ht="24.6" customHeight="1" spans="1:11">
      <c r="A9" s="19">
        <v>5</v>
      </c>
      <c r="B9" s="18" t="s">
        <v>49</v>
      </c>
      <c r="C9" s="23" t="s">
        <v>47</v>
      </c>
      <c r="D9" s="17" t="s">
        <v>50</v>
      </c>
      <c r="E9" s="19" t="s">
        <v>41</v>
      </c>
      <c r="F9" s="19">
        <v>7</v>
      </c>
      <c r="G9" s="27">
        <v>120</v>
      </c>
      <c r="H9" s="27">
        <v>20</v>
      </c>
      <c r="I9" s="27">
        <f t="shared" ref="I9" si="2">(H9+G9)*F9</f>
        <v>980</v>
      </c>
      <c r="J9" s="46" t="s">
        <v>16</v>
      </c>
      <c r="K9" s="25"/>
    </row>
    <row r="10" ht="28.2" customHeight="1" spans="1:11">
      <c r="A10" s="19">
        <v>6</v>
      </c>
      <c r="B10" s="18" t="s">
        <v>51</v>
      </c>
      <c r="C10" s="23" t="s">
        <v>52</v>
      </c>
      <c r="D10" s="17" t="s">
        <v>51</v>
      </c>
      <c r="E10" s="19" t="s">
        <v>41</v>
      </c>
      <c r="F10" s="19">
        <v>163</v>
      </c>
      <c r="G10" s="27">
        <v>11.22</v>
      </c>
      <c r="H10" s="27">
        <v>5</v>
      </c>
      <c r="I10" s="27">
        <f t="shared" si="0"/>
        <v>2643.86</v>
      </c>
      <c r="J10" s="46" t="s">
        <v>16</v>
      </c>
      <c r="K10" s="25"/>
    </row>
    <row r="11" ht="28.2" customHeight="1" spans="1:11">
      <c r="A11" s="19">
        <v>7</v>
      </c>
      <c r="B11" s="18" t="s">
        <v>53</v>
      </c>
      <c r="C11" s="23" t="s">
        <v>54</v>
      </c>
      <c r="D11" s="17" t="s">
        <v>53</v>
      </c>
      <c r="E11" s="19" t="s">
        <v>41</v>
      </c>
      <c r="F11" s="19">
        <v>60</v>
      </c>
      <c r="G11" s="27">
        <v>5.7</v>
      </c>
      <c r="H11" s="27">
        <v>5</v>
      </c>
      <c r="I11" s="27">
        <f t="shared" si="0"/>
        <v>642</v>
      </c>
      <c r="J11" s="46" t="s">
        <v>16</v>
      </c>
      <c r="K11" s="25"/>
    </row>
    <row r="12" ht="28.2" customHeight="1" spans="1:11">
      <c r="A12" s="19">
        <v>8</v>
      </c>
      <c r="B12" s="18" t="s">
        <v>55</v>
      </c>
      <c r="C12" s="23" t="s">
        <v>56</v>
      </c>
      <c r="D12" s="17" t="s">
        <v>55</v>
      </c>
      <c r="E12" s="19" t="s">
        <v>41</v>
      </c>
      <c r="F12" s="19">
        <v>52</v>
      </c>
      <c r="G12" s="27">
        <v>5.016</v>
      </c>
      <c r="H12" s="27">
        <v>5</v>
      </c>
      <c r="I12" s="27">
        <f t="shared" si="0"/>
        <v>520.832</v>
      </c>
      <c r="J12" s="46" t="s">
        <v>16</v>
      </c>
      <c r="K12" s="25"/>
    </row>
    <row r="13" ht="25.05" customHeight="1" spans="1:11">
      <c r="A13" s="13" t="s">
        <v>57</v>
      </c>
      <c r="B13" s="14"/>
      <c r="C13" s="14"/>
      <c r="D13" s="14"/>
      <c r="E13" s="14"/>
      <c r="F13" s="14"/>
      <c r="G13" s="14"/>
      <c r="H13" s="14"/>
      <c r="I13" s="14"/>
      <c r="J13" s="84"/>
      <c r="K13" s="60"/>
    </row>
    <row r="14" ht="28.2" customHeight="1" spans="1:11">
      <c r="A14" s="19">
        <v>1</v>
      </c>
      <c r="B14" s="18" t="s">
        <v>58</v>
      </c>
      <c r="C14" s="25" t="s">
        <v>59</v>
      </c>
      <c r="D14" s="24" t="s">
        <v>58</v>
      </c>
      <c r="E14" s="46" t="s">
        <v>60</v>
      </c>
      <c r="F14" s="19">
        <v>9800</v>
      </c>
      <c r="G14" s="27">
        <v>1.884</v>
      </c>
      <c r="H14" s="27">
        <v>1</v>
      </c>
      <c r="I14" s="27">
        <f>(H14+G14)*F14</f>
        <v>28263.2</v>
      </c>
      <c r="J14" s="46" t="s">
        <v>16</v>
      </c>
      <c r="K14" s="25"/>
    </row>
    <row r="15" ht="28.2" customHeight="1" spans="1:11">
      <c r="A15" s="19">
        <v>2</v>
      </c>
      <c r="B15" s="26" t="s">
        <v>61</v>
      </c>
      <c r="C15" s="29" t="s">
        <v>62</v>
      </c>
      <c r="D15" s="25" t="s">
        <v>61</v>
      </c>
      <c r="E15" s="46" t="s">
        <v>60</v>
      </c>
      <c r="F15" s="19">
        <v>3800</v>
      </c>
      <c r="G15" s="27">
        <v>1.104</v>
      </c>
      <c r="H15" s="27">
        <v>1</v>
      </c>
      <c r="I15" s="27">
        <f>(H15+G15)*F15</f>
        <v>7995.2</v>
      </c>
      <c r="J15" s="46" t="s">
        <v>16</v>
      </c>
      <c r="K15" s="25"/>
    </row>
    <row r="16" ht="28.2" customHeight="1" spans="1:11">
      <c r="A16" s="19">
        <v>3</v>
      </c>
      <c r="B16" s="17" t="s">
        <v>63</v>
      </c>
      <c r="C16" s="17" t="s">
        <v>64</v>
      </c>
      <c r="D16" s="25" t="s">
        <v>63</v>
      </c>
      <c r="E16" s="46" t="s">
        <v>60</v>
      </c>
      <c r="F16" s="19">
        <v>3200</v>
      </c>
      <c r="G16" s="27">
        <v>2.064</v>
      </c>
      <c r="H16" s="27">
        <v>1</v>
      </c>
      <c r="I16" s="27">
        <f>(H16+G16)*F16</f>
        <v>9804.8</v>
      </c>
      <c r="J16" s="46" t="s">
        <v>16</v>
      </c>
      <c r="K16" s="25"/>
    </row>
    <row r="17" ht="25.05" customHeight="1" spans="1:11">
      <c r="A17" s="13" t="s">
        <v>65</v>
      </c>
      <c r="B17" s="14"/>
      <c r="C17" s="14"/>
      <c r="D17" s="14"/>
      <c r="E17" s="14"/>
      <c r="F17" s="14"/>
      <c r="G17" s="14"/>
      <c r="H17" s="14"/>
      <c r="I17" s="14"/>
      <c r="J17" s="84"/>
      <c r="K17" s="60"/>
    </row>
    <row r="18" ht="28.8" customHeight="1" spans="1:11">
      <c r="A18" s="19">
        <v>1</v>
      </c>
      <c r="B18" s="18" t="s">
        <v>66</v>
      </c>
      <c r="C18" s="25" t="s">
        <v>67</v>
      </c>
      <c r="D18" s="18" t="s">
        <v>66</v>
      </c>
      <c r="E18" s="46" t="s">
        <v>60</v>
      </c>
      <c r="F18" s="19">
        <v>480</v>
      </c>
      <c r="G18" s="27">
        <v>27.54</v>
      </c>
      <c r="H18" s="27">
        <v>2.2</v>
      </c>
      <c r="I18" s="27">
        <f>(H18+G18)*F18</f>
        <v>14275.2</v>
      </c>
      <c r="J18" s="46" t="s">
        <v>16</v>
      </c>
      <c r="K18" s="72"/>
    </row>
    <row r="19" ht="28.8" customHeight="1" spans="1:11">
      <c r="A19" s="19">
        <v>2</v>
      </c>
      <c r="B19" s="18" t="s">
        <v>68</v>
      </c>
      <c r="C19" s="25" t="s">
        <v>69</v>
      </c>
      <c r="D19" s="18" t="s">
        <v>68</v>
      </c>
      <c r="E19" s="46" t="s">
        <v>60</v>
      </c>
      <c r="F19" s="19">
        <v>80</v>
      </c>
      <c r="G19" s="27">
        <v>54.3</v>
      </c>
      <c r="H19" s="27">
        <v>2.2</v>
      </c>
      <c r="I19" s="27">
        <f>(H19+G19)*F19</f>
        <v>4520</v>
      </c>
      <c r="J19" s="46" t="s">
        <v>16</v>
      </c>
      <c r="K19" s="72"/>
    </row>
    <row r="20" s="2" customFormat="1" ht="25.2" customHeight="1" spans="1:11">
      <c r="A20" s="21">
        <v>3</v>
      </c>
      <c r="B20" s="25" t="s">
        <v>70</v>
      </c>
      <c r="C20" s="25"/>
      <c r="D20" s="25" t="s">
        <v>70</v>
      </c>
      <c r="E20" s="46" t="s">
        <v>60</v>
      </c>
      <c r="F20" s="21">
        <v>560</v>
      </c>
      <c r="G20" s="27">
        <v>3.1104</v>
      </c>
      <c r="H20" s="66">
        <v>2.2</v>
      </c>
      <c r="I20" s="66">
        <f>(H20+G20)*F20</f>
        <v>2973.824</v>
      </c>
      <c r="J20" s="46" t="s">
        <v>16</v>
      </c>
      <c r="K20" s="85"/>
    </row>
    <row r="21" ht="25.05" customHeight="1" spans="1:11">
      <c r="A21" s="13" t="s">
        <v>71</v>
      </c>
      <c r="B21" s="14"/>
      <c r="C21" s="14"/>
      <c r="D21" s="14"/>
      <c r="E21" s="14"/>
      <c r="F21" s="14"/>
      <c r="G21" s="14"/>
      <c r="H21" s="14"/>
      <c r="I21" s="14"/>
      <c r="J21" s="14"/>
      <c r="K21" s="60"/>
    </row>
    <row r="22" ht="22.05" customHeight="1" spans="1:11">
      <c r="A22" s="19">
        <v>1</v>
      </c>
      <c r="B22" s="53" t="s">
        <v>72</v>
      </c>
      <c r="C22" s="53" t="s">
        <v>73</v>
      </c>
      <c r="D22" s="72" t="s">
        <v>74</v>
      </c>
      <c r="E22" s="19" t="s">
        <v>75</v>
      </c>
      <c r="F22" s="21">
        <v>9</v>
      </c>
      <c r="G22" s="27">
        <v>296.4</v>
      </c>
      <c r="H22" s="27">
        <v>100</v>
      </c>
      <c r="I22" s="66">
        <f>(H22+G22)*F22</f>
        <v>3567.6</v>
      </c>
      <c r="J22" s="46" t="s">
        <v>16</v>
      </c>
      <c r="K22" s="86"/>
    </row>
    <row r="23" ht="25.95" customHeight="1" spans="1:11">
      <c r="A23" s="19">
        <v>2</v>
      </c>
      <c r="B23" s="73" t="s">
        <v>76</v>
      </c>
      <c r="C23" s="74" t="s">
        <v>77</v>
      </c>
      <c r="D23" s="73" t="s">
        <v>76</v>
      </c>
      <c r="E23" s="19" t="s">
        <v>78</v>
      </c>
      <c r="F23" s="19">
        <v>9</v>
      </c>
      <c r="G23" s="27">
        <v>45.6</v>
      </c>
      <c r="H23" s="75">
        <v>20</v>
      </c>
      <c r="I23" s="27">
        <f t="shared" ref="I23:I29" si="3">(H23+G23)*F23</f>
        <v>590.4</v>
      </c>
      <c r="J23" s="46" t="s">
        <v>16</v>
      </c>
      <c r="K23" s="25"/>
    </row>
    <row r="24" ht="25.05" customHeight="1" spans="1:11">
      <c r="A24" s="19">
        <v>3</v>
      </c>
      <c r="B24" s="53" t="s">
        <v>79</v>
      </c>
      <c r="C24" s="76" t="s">
        <v>80</v>
      </c>
      <c r="D24" s="77" t="s">
        <v>81</v>
      </c>
      <c r="E24" s="19" t="s">
        <v>75</v>
      </c>
      <c r="F24" s="19">
        <v>5</v>
      </c>
      <c r="G24" s="27">
        <v>118.56</v>
      </c>
      <c r="H24" s="75">
        <v>100</v>
      </c>
      <c r="I24" s="27">
        <f t="shared" si="3"/>
        <v>1092.8</v>
      </c>
      <c r="J24" s="46" t="s">
        <v>16</v>
      </c>
      <c r="K24" s="65"/>
    </row>
    <row r="25" ht="25.05" customHeight="1" spans="1:11">
      <c r="A25" s="19">
        <v>4</v>
      </c>
      <c r="B25" s="25" t="s">
        <v>82</v>
      </c>
      <c r="C25" s="54" t="s">
        <v>83</v>
      </c>
      <c r="D25" s="25" t="s">
        <v>84</v>
      </c>
      <c r="E25" s="19" t="s">
        <v>75</v>
      </c>
      <c r="F25" s="19">
        <v>6</v>
      </c>
      <c r="G25" s="27">
        <v>108.36</v>
      </c>
      <c r="H25" s="55">
        <v>20</v>
      </c>
      <c r="I25" s="27">
        <f t="shared" si="3"/>
        <v>770.16</v>
      </c>
      <c r="J25" s="46" t="s">
        <v>85</v>
      </c>
      <c r="K25" s="25"/>
    </row>
    <row r="26" ht="25.05" customHeight="1" spans="1:11">
      <c r="A26" s="19">
        <v>5</v>
      </c>
      <c r="B26" s="25" t="s">
        <v>86</v>
      </c>
      <c r="C26" s="78" t="s">
        <v>87</v>
      </c>
      <c r="D26" s="78" t="s">
        <v>88</v>
      </c>
      <c r="E26" s="30" t="s">
        <v>78</v>
      </c>
      <c r="F26" s="19">
        <v>6</v>
      </c>
      <c r="G26" s="27">
        <v>14.256</v>
      </c>
      <c r="H26" s="27">
        <v>2</v>
      </c>
      <c r="I26" s="27">
        <f t="shared" si="3"/>
        <v>97.536</v>
      </c>
      <c r="J26" s="46" t="s">
        <v>85</v>
      </c>
      <c r="K26" s="25"/>
    </row>
    <row r="27" ht="25.05" customHeight="1" spans="1:10">
      <c r="A27" s="19">
        <v>6</v>
      </c>
      <c r="B27" s="25" t="s">
        <v>89</v>
      </c>
      <c r="C27" s="17" t="s">
        <v>90</v>
      </c>
      <c r="D27" s="17" t="s">
        <v>91</v>
      </c>
      <c r="E27" s="30" t="s">
        <v>78</v>
      </c>
      <c r="F27" s="30">
        <v>173</v>
      </c>
      <c r="G27" s="27">
        <v>10.032</v>
      </c>
      <c r="H27" s="27">
        <v>20</v>
      </c>
      <c r="I27" s="27">
        <f t="shared" si="3"/>
        <v>5195.536</v>
      </c>
      <c r="J27" s="46" t="s">
        <v>16</v>
      </c>
    </row>
    <row r="28" ht="25.05" customHeight="1" spans="1:11">
      <c r="A28" s="19">
        <v>7</v>
      </c>
      <c r="B28" s="25" t="s">
        <v>92</v>
      </c>
      <c r="C28" s="53" t="s">
        <v>93</v>
      </c>
      <c r="D28" s="25" t="s">
        <v>94</v>
      </c>
      <c r="E28" s="30" t="s">
        <v>75</v>
      </c>
      <c r="F28" s="19">
        <v>6</v>
      </c>
      <c r="G28" s="27">
        <v>1300.8</v>
      </c>
      <c r="H28" s="27">
        <v>120</v>
      </c>
      <c r="I28" s="27">
        <f t="shared" si="3"/>
        <v>8524.8</v>
      </c>
      <c r="J28" s="64" t="s">
        <v>95</v>
      </c>
      <c r="K28" s="65"/>
    </row>
    <row r="29" ht="25.05" customHeight="1" spans="1:11">
      <c r="A29" s="19">
        <v>8</v>
      </c>
      <c r="B29" s="25" t="s">
        <v>96</v>
      </c>
      <c r="C29" s="29" t="s">
        <v>97</v>
      </c>
      <c r="D29" s="26" t="s">
        <v>96</v>
      </c>
      <c r="E29" s="30" t="s">
        <v>98</v>
      </c>
      <c r="F29" s="19">
        <v>6</v>
      </c>
      <c r="G29" s="27">
        <v>150</v>
      </c>
      <c r="H29" s="27">
        <v>10</v>
      </c>
      <c r="I29" s="27">
        <f t="shared" si="3"/>
        <v>960</v>
      </c>
      <c r="J29" s="64" t="s">
        <v>99</v>
      </c>
      <c r="K29" s="65"/>
    </row>
    <row r="30" ht="25.05" customHeight="1" spans="1:11">
      <c r="A30" s="13" t="s">
        <v>100</v>
      </c>
      <c r="B30" s="14"/>
      <c r="C30" s="14"/>
      <c r="D30" s="14"/>
      <c r="E30" s="14"/>
      <c r="F30" s="14"/>
      <c r="G30" s="14"/>
      <c r="H30" s="14"/>
      <c r="I30" s="14"/>
      <c r="J30" s="84"/>
      <c r="K30" s="60"/>
    </row>
    <row r="31" ht="24.6" customHeight="1" spans="1:11">
      <c r="A31" s="19">
        <v>1</v>
      </c>
      <c r="B31" s="53" t="s">
        <v>79</v>
      </c>
      <c r="C31" s="76" t="s">
        <v>80</v>
      </c>
      <c r="D31" s="77" t="s">
        <v>81</v>
      </c>
      <c r="E31" s="19" t="s">
        <v>75</v>
      </c>
      <c r="F31" s="19">
        <v>5</v>
      </c>
      <c r="G31" s="27">
        <v>118.56</v>
      </c>
      <c r="H31" s="75">
        <v>100</v>
      </c>
      <c r="I31" s="27">
        <f>(H31+G31)*F31</f>
        <v>1092.8</v>
      </c>
      <c r="J31" s="46" t="s">
        <v>16</v>
      </c>
      <c r="K31" s="65"/>
    </row>
    <row r="32" s="2" customFormat="1" ht="25.05" customHeight="1" spans="1:11">
      <c r="A32" s="21">
        <v>2</v>
      </c>
      <c r="B32" s="56" t="s">
        <v>101</v>
      </c>
      <c r="C32" s="57" t="s">
        <v>102</v>
      </c>
      <c r="D32" s="56" t="s">
        <v>103</v>
      </c>
      <c r="E32" s="19" t="s">
        <v>75</v>
      </c>
      <c r="F32" s="58">
        <v>1</v>
      </c>
      <c r="G32" s="27">
        <v>611.28</v>
      </c>
      <c r="H32" s="27">
        <v>100</v>
      </c>
      <c r="I32" s="66">
        <f t="shared" ref="I32:I36" si="4">(H32+G32)*F32</f>
        <v>711.28</v>
      </c>
      <c r="J32" s="46" t="s">
        <v>85</v>
      </c>
      <c r="K32" s="67"/>
    </row>
    <row r="33" ht="25.2" customHeight="1" spans="1:11">
      <c r="A33" s="19">
        <v>3</v>
      </c>
      <c r="B33" s="25" t="s">
        <v>86</v>
      </c>
      <c r="C33" s="78" t="s">
        <v>87</v>
      </c>
      <c r="D33" s="78" t="s">
        <v>88</v>
      </c>
      <c r="E33" s="30" t="s">
        <v>78</v>
      </c>
      <c r="F33" s="19">
        <v>6</v>
      </c>
      <c r="G33" s="27">
        <v>14.256</v>
      </c>
      <c r="H33" s="27">
        <v>2</v>
      </c>
      <c r="I33" s="27">
        <f t="shared" si="4"/>
        <v>97.536</v>
      </c>
      <c r="J33" s="46" t="s">
        <v>85</v>
      </c>
      <c r="K33" s="25"/>
    </row>
    <row r="34" ht="25.05" customHeight="1" spans="1:11">
      <c r="A34" s="19">
        <v>4</v>
      </c>
      <c r="B34" s="24" t="s">
        <v>104</v>
      </c>
      <c r="C34" s="24" t="s">
        <v>105</v>
      </c>
      <c r="D34" s="24" t="s">
        <v>106</v>
      </c>
      <c r="E34" s="30" t="s">
        <v>75</v>
      </c>
      <c r="F34" s="30">
        <v>1</v>
      </c>
      <c r="G34" s="27">
        <v>2640</v>
      </c>
      <c r="H34" s="79">
        <v>120</v>
      </c>
      <c r="I34" s="27">
        <f t="shared" si="4"/>
        <v>2760</v>
      </c>
      <c r="J34" s="46" t="s">
        <v>95</v>
      </c>
      <c r="K34" s="87"/>
    </row>
    <row r="35" s="71" customFormat="1" ht="24" customHeight="1" spans="1:11">
      <c r="A35" s="19">
        <v>5</v>
      </c>
      <c r="B35" s="25" t="s">
        <v>96</v>
      </c>
      <c r="C35" s="29" t="s">
        <v>97</v>
      </c>
      <c r="D35" s="26" t="s">
        <v>96</v>
      </c>
      <c r="E35" s="30" t="s">
        <v>98</v>
      </c>
      <c r="F35" s="19">
        <v>1</v>
      </c>
      <c r="G35" s="27">
        <v>150</v>
      </c>
      <c r="H35" s="27">
        <v>10</v>
      </c>
      <c r="I35" s="27">
        <f t="shared" si="4"/>
        <v>160</v>
      </c>
      <c r="J35" s="64" t="s">
        <v>99</v>
      </c>
      <c r="K35" s="65"/>
    </row>
    <row r="36" s="71" customFormat="1" ht="24" customHeight="1" spans="1:11">
      <c r="A36" s="19">
        <v>6</v>
      </c>
      <c r="B36" s="25" t="s">
        <v>107</v>
      </c>
      <c r="C36" s="80"/>
      <c r="D36" s="18"/>
      <c r="E36" s="30" t="s">
        <v>108</v>
      </c>
      <c r="F36" s="81">
        <f>6*7*2</f>
        <v>84</v>
      </c>
      <c r="G36" s="27">
        <v>0</v>
      </c>
      <c r="H36" s="82">
        <v>15</v>
      </c>
      <c r="I36" s="27">
        <f t="shared" si="4"/>
        <v>1260</v>
      </c>
      <c r="J36" s="19" t="s">
        <v>109</v>
      </c>
      <c r="K36" s="25"/>
    </row>
    <row r="37" ht="25.05" customHeight="1" spans="1:11">
      <c r="A37" s="31" t="s">
        <v>110</v>
      </c>
      <c r="B37" s="32" t="s">
        <v>111</v>
      </c>
      <c r="C37" s="33"/>
      <c r="D37" s="33"/>
      <c r="E37" s="33"/>
      <c r="F37" s="33"/>
      <c r="G37" s="34"/>
      <c r="H37" s="35"/>
      <c r="I37" s="48">
        <f>SUM(I5:I36)</f>
        <v>107489.852</v>
      </c>
      <c r="J37" s="31"/>
      <c r="K37" s="68"/>
    </row>
    <row r="38" ht="25.05" customHeight="1" spans="1:11">
      <c r="A38" s="31" t="s">
        <v>112</v>
      </c>
      <c r="B38" s="32" t="s">
        <v>113</v>
      </c>
      <c r="C38" s="33" t="s">
        <v>114</v>
      </c>
      <c r="D38" s="33"/>
      <c r="E38" s="33"/>
      <c r="F38" s="33"/>
      <c r="G38" s="34"/>
      <c r="H38" s="35"/>
      <c r="I38" s="50">
        <f>I37*2%</f>
        <v>2149.79704</v>
      </c>
      <c r="J38" s="31"/>
      <c r="K38" s="34"/>
    </row>
    <row r="39" ht="25.05" customHeight="1" spans="1:11">
      <c r="A39" s="31" t="s">
        <v>115</v>
      </c>
      <c r="B39" s="32" t="s">
        <v>116</v>
      </c>
      <c r="C39" s="33" t="s">
        <v>117</v>
      </c>
      <c r="D39" s="33"/>
      <c r="E39" s="33"/>
      <c r="F39" s="33"/>
      <c r="G39" s="34"/>
      <c r="H39" s="35"/>
      <c r="I39" s="52">
        <f>SUM(I37:I38)*9%</f>
        <v>9867.5684136</v>
      </c>
      <c r="J39" s="31"/>
      <c r="K39" s="88"/>
    </row>
    <row r="40" ht="25.05" customHeight="1" spans="1:11">
      <c r="A40" s="31" t="s">
        <v>118</v>
      </c>
      <c r="B40" s="32" t="s">
        <v>119</v>
      </c>
      <c r="C40" s="33" t="s">
        <v>120</v>
      </c>
      <c r="D40" s="33"/>
      <c r="E40" s="33"/>
      <c r="F40" s="33"/>
      <c r="G40" s="34"/>
      <c r="H40" s="35"/>
      <c r="I40" s="50">
        <f>SUM(I37:I39)</f>
        <v>119507.2174536</v>
      </c>
      <c r="J40" s="31"/>
      <c r="K40" s="34"/>
    </row>
    <row r="41" ht="19.2" customHeight="1" spans="1:11">
      <c r="A41" s="80" t="s">
        <v>121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</row>
    <row r="42" ht="19.2" customHeight="1" spans="1:11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</row>
    <row r="47" spans="10:10">
      <c r="J47" s="89"/>
    </row>
    <row r="54" s="3" customFormat="1" spans="1:11">
      <c r="A54" s="4"/>
      <c r="B54" s="4"/>
      <c r="C54" s="4"/>
      <c r="D54" s="4"/>
      <c r="G54" s="5"/>
      <c r="H54" s="5"/>
      <c r="I54" s="5"/>
      <c r="K54" s="4"/>
    </row>
    <row r="55" s="3" customFormat="1" spans="1:11">
      <c r="A55" s="4"/>
      <c r="B55" s="4"/>
      <c r="C55" s="4"/>
      <c r="D55" s="4"/>
      <c r="G55" s="5"/>
      <c r="H55" s="5"/>
      <c r="I55" s="5"/>
      <c r="K55" s="4"/>
    </row>
    <row r="56" s="3" customFormat="1" spans="1:11">
      <c r="A56" s="4"/>
      <c r="B56" s="4"/>
      <c r="C56" s="4"/>
      <c r="D56" s="4"/>
      <c r="G56" s="5"/>
      <c r="H56" s="5"/>
      <c r="I56" s="5"/>
      <c r="K56" s="4"/>
    </row>
    <row r="57" s="3" customFormat="1" spans="1:11">
      <c r="A57" s="4"/>
      <c r="B57" s="4"/>
      <c r="C57" s="4"/>
      <c r="D57" s="4"/>
      <c r="G57" s="5"/>
      <c r="H57" s="5"/>
      <c r="I57" s="5"/>
      <c r="K57" s="4"/>
    </row>
  </sheetData>
  <mergeCells count="7">
    <mergeCell ref="A1:K1"/>
    <mergeCell ref="A2:K2"/>
    <mergeCell ref="C37:H37"/>
    <mergeCell ref="C38:H38"/>
    <mergeCell ref="C39:H39"/>
    <mergeCell ref="C40:H40"/>
    <mergeCell ref="A41:K42"/>
  </mergeCells>
  <printOptions horizontalCentered="1"/>
  <pageMargins left="0.590277777777778" right="0.590277777777778" top="0.590277777777778" bottom="0.590277777777778" header="0.511805555555556" footer="0.511805555555556"/>
  <pageSetup paperSize="9" scale="95" orientation="landscape"/>
  <headerFooter/>
  <rowBreaks count="1" manualBreakCount="1">
    <brk id="2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theme="5"/>
  </sheetPr>
  <dimension ref="A1:K38"/>
  <sheetViews>
    <sheetView view="pageBreakPreview" zoomScale="70" zoomScaleNormal="100" workbookViewId="0">
      <selection activeCell="L1" sqref="L$1:U$1048576"/>
    </sheetView>
  </sheetViews>
  <sheetFormatPr defaultColWidth="9" defaultRowHeight="11.25"/>
  <cols>
    <col min="1" max="1" width="5.44166666666667" style="4" customWidth="1"/>
    <col min="2" max="2" width="17.775" style="4" customWidth="1"/>
    <col min="3" max="3" width="19.4416666666667" style="4" customWidth="1"/>
    <col min="4" max="4" width="28.6666666666667" style="4" customWidth="1"/>
    <col min="5" max="6" width="6.10833333333333" style="3" customWidth="1"/>
    <col min="7" max="8" width="9" style="5" customWidth="1"/>
    <col min="9" max="9" width="12.1083333333333" style="5" customWidth="1"/>
    <col min="10" max="10" width="10.3333333333333" style="3" customWidth="1"/>
    <col min="11" max="11" width="12.775" style="4" customWidth="1"/>
    <col min="12" max="16384" width="9" style="4"/>
  </cols>
  <sheetData>
    <row r="1" ht="25.05" customHeight="1" spans="1:11">
      <c r="A1" s="6" t="s">
        <v>122</v>
      </c>
      <c r="B1" s="6"/>
      <c r="C1" s="6"/>
      <c r="D1" s="6"/>
      <c r="E1" s="6"/>
      <c r="F1" s="6"/>
      <c r="G1" s="7"/>
      <c r="H1" s="7"/>
      <c r="I1" s="36"/>
      <c r="J1" s="6"/>
      <c r="K1" s="37"/>
    </row>
    <row r="2" ht="25.05" customHeight="1" spans="1:11">
      <c r="A2" s="8" t="s">
        <v>28</v>
      </c>
      <c r="B2" s="8"/>
      <c r="C2" s="8"/>
      <c r="D2" s="8"/>
      <c r="E2" s="8"/>
      <c r="F2" s="8"/>
      <c r="G2" s="9"/>
      <c r="H2" s="9"/>
      <c r="I2" s="9"/>
      <c r="J2" s="8"/>
      <c r="K2" s="8"/>
    </row>
    <row r="3" ht="25.05" customHeight="1" spans="1:11">
      <c r="A3" s="10" t="s">
        <v>10</v>
      </c>
      <c r="B3" s="10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1" t="s">
        <v>34</v>
      </c>
      <c r="H3" s="12" t="s">
        <v>35</v>
      </c>
      <c r="I3" s="38" t="s">
        <v>36</v>
      </c>
      <c r="J3" s="10" t="s">
        <v>13</v>
      </c>
      <c r="K3" s="10" t="s">
        <v>14</v>
      </c>
    </row>
    <row r="4" ht="26.4" customHeight="1" spans="1:11">
      <c r="A4" s="13" t="s">
        <v>123</v>
      </c>
      <c r="B4" s="14"/>
      <c r="C4" s="14"/>
      <c r="D4" s="14"/>
      <c r="E4" s="14"/>
      <c r="F4" s="14"/>
      <c r="G4" s="14"/>
      <c r="H4" s="14"/>
      <c r="I4" s="14"/>
      <c r="J4" s="14"/>
      <c r="K4" s="60"/>
    </row>
    <row r="5" s="1" customFormat="1" ht="27" customHeight="1" spans="1:11">
      <c r="A5" s="15">
        <v>1</v>
      </c>
      <c r="B5" s="16" t="s">
        <v>124</v>
      </c>
      <c r="C5" s="17" t="s">
        <v>125</v>
      </c>
      <c r="D5" s="18" t="s">
        <v>126</v>
      </c>
      <c r="E5" s="19" t="s">
        <v>98</v>
      </c>
      <c r="F5" s="15">
        <v>5</v>
      </c>
      <c r="G5" s="20">
        <v>906</v>
      </c>
      <c r="H5" s="20">
        <v>50</v>
      </c>
      <c r="I5" s="20">
        <f>(H5+G5)*F5</f>
        <v>4780</v>
      </c>
      <c r="J5" s="40" t="s">
        <v>18</v>
      </c>
      <c r="K5" s="61"/>
    </row>
    <row r="6" s="2" customFormat="1" ht="25.05" customHeight="1" spans="1:11">
      <c r="A6" s="21">
        <v>2</v>
      </c>
      <c r="B6" s="16" t="s">
        <v>127</v>
      </c>
      <c r="C6" s="17" t="s">
        <v>128</v>
      </c>
      <c r="D6" s="18" t="s">
        <v>129</v>
      </c>
      <c r="E6" s="19" t="s">
        <v>98</v>
      </c>
      <c r="F6" s="19">
        <v>2</v>
      </c>
      <c r="G6" s="20">
        <v>2280</v>
      </c>
      <c r="H6" s="27">
        <v>50</v>
      </c>
      <c r="I6" s="27">
        <f>(H6+G6)*F6</f>
        <v>4660</v>
      </c>
      <c r="J6" s="40" t="s">
        <v>18</v>
      </c>
      <c r="K6" s="25"/>
    </row>
    <row r="7" ht="25.05" customHeight="1" spans="1:11">
      <c r="A7" s="19">
        <v>3</v>
      </c>
      <c r="B7" s="24" t="s">
        <v>130</v>
      </c>
      <c r="C7" s="17" t="s">
        <v>131</v>
      </c>
      <c r="D7" s="18" t="s">
        <v>132</v>
      </c>
      <c r="E7" s="19" t="s">
        <v>41</v>
      </c>
      <c r="F7" s="19">
        <v>7</v>
      </c>
      <c r="G7" s="20">
        <v>114</v>
      </c>
      <c r="H7" s="27">
        <v>10</v>
      </c>
      <c r="I7" s="27">
        <f>(H7+G7)*F7</f>
        <v>868</v>
      </c>
      <c r="J7" s="40" t="s">
        <v>18</v>
      </c>
      <c r="K7" s="25"/>
    </row>
    <row r="8" ht="25.05" customHeight="1" spans="1:11">
      <c r="A8" s="13" t="s">
        <v>133</v>
      </c>
      <c r="B8" s="14"/>
      <c r="C8" s="14"/>
      <c r="D8" s="14"/>
      <c r="E8" s="14"/>
      <c r="F8" s="14"/>
      <c r="G8" s="14"/>
      <c r="H8" s="14"/>
      <c r="I8" s="14"/>
      <c r="J8" s="14"/>
      <c r="K8" s="60"/>
    </row>
    <row r="9" s="2" customFormat="1" ht="25.2" customHeight="1" spans="1:11">
      <c r="A9" s="21">
        <v>1</v>
      </c>
      <c r="B9" s="18" t="s">
        <v>134</v>
      </c>
      <c r="C9" s="17" t="s">
        <v>135</v>
      </c>
      <c r="D9" s="18" t="s">
        <v>136</v>
      </c>
      <c r="E9" s="19" t="s">
        <v>98</v>
      </c>
      <c r="F9" s="19">
        <v>1</v>
      </c>
      <c r="G9" s="20">
        <v>3492</v>
      </c>
      <c r="H9" s="28">
        <v>50</v>
      </c>
      <c r="I9" s="27">
        <f t="shared" ref="I9:I17" si="0">(H9+G9)*F9</f>
        <v>3542</v>
      </c>
      <c r="J9" s="40" t="s">
        <v>18</v>
      </c>
      <c r="K9" s="25"/>
    </row>
    <row r="10" s="2" customFormat="1" ht="25.2" customHeight="1" spans="1:11">
      <c r="A10" s="21">
        <v>2</v>
      </c>
      <c r="B10" s="24" t="s">
        <v>130</v>
      </c>
      <c r="C10" s="17" t="s">
        <v>131</v>
      </c>
      <c r="D10" s="18" t="s">
        <v>132</v>
      </c>
      <c r="E10" s="19" t="s">
        <v>41</v>
      </c>
      <c r="F10" s="19">
        <v>7</v>
      </c>
      <c r="G10" s="20">
        <v>114</v>
      </c>
      <c r="H10" s="28">
        <v>10</v>
      </c>
      <c r="I10" s="27">
        <f t="shared" si="0"/>
        <v>868</v>
      </c>
      <c r="J10" s="40" t="s">
        <v>18</v>
      </c>
      <c r="K10" s="25"/>
    </row>
    <row r="11" s="2" customFormat="1" ht="25.2" customHeight="1" spans="1:11">
      <c r="A11" s="21">
        <v>3</v>
      </c>
      <c r="B11" s="24" t="s">
        <v>137</v>
      </c>
      <c r="C11" s="17"/>
      <c r="D11" s="23"/>
      <c r="E11" s="19" t="s">
        <v>75</v>
      </c>
      <c r="F11" s="19">
        <v>1</v>
      </c>
      <c r="G11" s="20"/>
      <c r="H11" s="28"/>
      <c r="I11" s="27"/>
      <c r="J11" s="40"/>
      <c r="K11" s="62"/>
    </row>
    <row r="12" ht="24.6" customHeight="1" spans="1:11">
      <c r="A12" s="69" t="s">
        <v>138</v>
      </c>
      <c r="B12" s="18" t="s">
        <v>137</v>
      </c>
      <c r="C12" s="17" t="s">
        <v>139</v>
      </c>
      <c r="D12" s="23" t="s">
        <v>140</v>
      </c>
      <c r="E12" s="19" t="s">
        <v>75</v>
      </c>
      <c r="F12" s="19">
        <v>1</v>
      </c>
      <c r="G12" s="20">
        <v>10296</v>
      </c>
      <c r="H12" s="27">
        <v>50</v>
      </c>
      <c r="I12" s="27">
        <f t="shared" ref="I12:I13" si="1">(H12+G12)*F12</f>
        <v>10346</v>
      </c>
      <c r="J12" s="40" t="s">
        <v>18</v>
      </c>
      <c r="K12" s="62"/>
    </row>
    <row r="13" ht="24.6" customHeight="1" spans="1:11">
      <c r="A13" s="70"/>
      <c r="B13" s="18" t="s">
        <v>141</v>
      </c>
      <c r="C13" s="17" t="s">
        <v>142</v>
      </c>
      <c r="D13" s="23" t="s">
        <v>141</v>
      </c>
      <c r="E13" s="19" t="s">
        <v>75</v>
      </c>
      <c r="F13" s="19">
        <v>1</v>
      </c>
      <c r="G13" s="20">
        <v>3088.8</v>
      </c>
      <c r="H13" s="27">
        <v>50</v>
      </c>
      <c r="I13" s="27">
        <f t="shared" si="1"/>
        <v>3138.8</v>
      </c>
      <c r="J13" s="40" t="s">
        <v>18</v>
      </c>
      <c r="K13" s="62"/>
    </row>
    <row r="14" s="2" customFormat="1" ht="25.2" customHeight="1" spans="1:11">
      <c r="A14" s="21">
        <v>4</v>
      </c>
      <c r="B14" s="24" t="s">
        <v>143</v>
      </c>
      <c r="C14" s="17"/>
      <c r="D14" s="23"/>
      <c r="E14" s="19" t="s">
        <v>75</v>
      </c>
      <c r="F14" s="19">
        <v>1</v>
      </c>
      <c r="G14" s="20"/>
      <c r="H14" s="28"/>
      <c r="I14" s="27"/>
      <c r="J14" s="40"/>
      <c r="K14" s="62"/>
    </row>
    <row r="15" ht="24.6" customHeight="1" spans="1:11">
      <c r="A15" s="69" t="s">
        <v>138</v>
      </c>
      <c r="B15" s="18" t="s">
        <v>143</v>
      </c>
      <c r="C15" s="17" t="s">
        <v>144</v>
      </c>
      <c r="D15" s="23" t="s">
        <v>145</v>
      </c>
      <c r="E15" s="19" t="s">
        <v>98</v>
      </c>
      <c r="F15" s="19">
        <v>1</v>
      </c>
      <c r="G15" s="20">
        <v>7292.4</v>
      </c>
      <c r="H15" s="27">
        <v>50</v>
      </c>
      <c r="I15" s="27">
        <f t="shared" si="0"/>
        <v>7342.4</v>
      </c>
      <c r="J15" s="40" t="s">
        <v>18</v>
      </c>
      <c r="K15" s="62"/>
    </row>
    <row r="16" ht="31.05" customHeight="1" spans="1:11">
      <c r="A16" s="70"/>
      <c r="B16" s="18" t="s">
        <v>146</v>
      </c>
      <c r="C16" s="17" t="s">
        <v>147</v>
      </c>
      <c r="D16" s="18" t="s">
        <v>148</v>
      </c>
      <c r="E16" s="19" t="s">
        <v>75</v>
      </c>
      <c r="F16" s="19">
        <v>1</v>
      </c>
      <c r="G16" s="20">
        <v>1560</v>
      </c>
      <c r="H16" s="27">
        <v>50</v>
      </c>
      <c r="I16" s="27">
        <f t="shared" si="0"/>
        <v>1610</v>
      </c>
      <c r="J16" s="40" t="s">
        <v>18</v>
      </c>
      <c r="K16" s="62"/>
    </row>
    <row r="17" s="2" customFormat="1" ht="25.2" customHeight="1" spans="1:11">
      <c r="A17" s="21">
        <v>5</v>
      </c>
      <c r="B17" s="24" t="s">
        <v>149</v>
      </c>
      <c r="C17" s="17" t="s">
        <v>150</v>
      </c>
      <c r="D17" s="23" t="s">
        <v>151</v>
      </c>
      <c r="E17" s="19" t="s">
        <v>75</v>
      </c>
      <c r="F17" s="19">
        <v>1</v>
      </c>
      <c r="G17" s="20">
        <v>2028</v>
      </c>
      <c r="H17" s="27">
        <v>50</v>
      </c>
      <c r="I17" s="27">
        <f t="shared" si="0"/>
        <v>2078</v>
      </c>
      <c r="J17" s="40" t="s">
        <v>18</v>
      </c>
      <c r="K17" s="62"/>
    </row>
    <row r="18" ht="25.05" customHeight="1" spans="1:11">
      <c r="A18" s="31" t="s">
        <v>110</v>
      </c>
      <c r="B18" s="32" t="s">
        <v>111</v>
      </c>
      <c r="C18" s="33"/>
      <c r="D18" s="33"/>
      <c r="E18" s="33"/>
      <c r="F18" s="33"/>
      <c r="G18" s="34"/>
      <c r="H18" s="35"/>
      <c r="I18" s="48">
        <f>SUM(I5:I17)</f>
        <v>39233.2</v>
      </c>
      <c r="J18" s="33"/>
      <c r="K18" s="68"/>
    </row>
    <row r="19" ht="25.05" customHeight="1" spans="1:11">
      <c r="A19" s="31" t="s">
        <v>112</v>
      </c>
      <c r="B19" s="32" t="s">
        <v>113</v>
      </c>
      <c r="C19" s="33" t="s">
        <v>114</v>
      </c>
      <c r="D19" s="33"/>
      <c r="E19" s="33"/>
      <c r="F19" s="33"/>
      <c r="G19" s="34"/>
      <c r="H19" s="35"/>
      <c r="I19" s="50">
        <f>I18*2%</f>
        <v>784.664</v>
      </c>
      <c r="J19" s="33"/>
      <c r="K19" s="34"/>
    </row>
    <row r="20" ht="25.05" customHeight="1" spans="1:11">
      <c r="A20" s="31" t="s">
        <v>115</v>
      </c>
      <c r="B20" s="32" t="s">
        <v>116</v>
      </c>
      <c r="C20" s="33" t="s">
        <v>117</v>
      </c>
      <c r="D20" s="33"/>
      <c r="E20" s="33"/>
      <c r="F20" s="33"/>
      <c r="G20" s="34"/>
      <c r="H20" s="35"/>
      <c r="I20" s="52">
        <f>SUM(I18:I19)*9%</f>
        <v>3601.60776</v>
      </c>
      <c r="J20" s="33"/>
      <c r="K20" s="34"/>
    </row>
    <row r="21" ht="25.05" customHeight="1" spans="1:11">
      <c r="A21" s="31" t="s">
        <v>118</v>
      </c>
      <c r="B21" s="32" t="s">
        <v>119</v>
      </c>
      <c r="C21" s="33" t="s">
        <v>120</v>
      </c>
      <c r="D21" s="33"/>
      <c r="E21" s="33"/>
      <c r="F21" s="33"/>
      <c r="G21" s="34"/>
      <c r="H21" s="35"/>
      <c r="I21" s="50">
        <f>SUM(I18:I20)</f>
        <v>43619.47176</v>
      </c>
      <c r="J21" s="33"/>
      <c r="K21" s="34"/>
    </row>
    <row r="31" s="3" customFormat="1" spans="1:11">
      <c r="A31" s="4"/>
      <c r="B31" s="4"/>
      <c r="C31" s="4"/>
      <c r="D31" s="4"/>
      <c r="G31" s="5"/>
      <c r="H31" s="5"/>
      <c r="I31" s="5"/>
      <c r="K31" s="4"/>
    </row>
    <row r="32" s="3" customFormat="1" spans="1:11">
      <c r="A32" s="4"/>
      <c r="B32" s="4"/>
      <c r="C32" s="4"/>
      <c r="D32" s="4"/>
      <c r="G32" s="5"/>
      <c r="H32" s="5"/>
      <c r="I32" s="5"/>
      <c r="K32" s="4"/>
    </row>
    <row r="33" s="3" customFormat="1" spans="1:11">
      <c r="A33" s="4"/>
      <c r="B33" s="4"/>
      <c r="C33" s="4"/>
      <c r="D33" s="4"/>
      <c r="G33" s="5"/>
      <c r="H33" s="5"/>
      <c r="I33" s="5"/>
      <c r="K33" s="4"/>
    </row>
    <row r="34" s="3" customFormat="1" spans="1:11">
      <c r="A34" s="4"/>
      <c r="B34" s="4"/>
      <c r="C34" s="4"/>
      <c r="D34" s="4"/>
      <c r="G34" s="5"/>
      <c r="H34" s="5"/>
      <c r="I34" s="5"/>
      <c r="K34" s="4"/>
    </row>
    <row r="35" s="3" customFormat="1" spans="1:11">
      <c r="A35" s="4"/>
      <c r="B35" s="4"/>
      <c r="C35" s="4"/>
      <c r="D35" s="4"/>
      <c r="G35" s="5"/>
      <c r="H35" s="5"/>
      <c r="I35" s="5"/>
      <c r="K35" s="4"/>
    </row>
    <row r="36" s="3" customFormat="1" spans="1:11">
      <c r="A36" s="4"/>
      <c r="B36" s="4"/>
      <c r="C36" s="4"/>
      <c r="D36" s="4"/>
      <c r="G36" s="5"/>
      <c r="H36" s="5"/>
      <c r="I36" s="5"/>
      <c r="K36" s="4"/>
    </row>
    <row r="37" s="3" customFormat="1" spans="1:11">
      <c r="A37" s="4"/>
      <c r="B37" s="4"/>
      <c r="C37" s="4"/>
      <c r="D37" s="4"/>
      <c r="G37" s="5"/>
      <c r="H37" s="5"/>
      <c r="I37" s="5"/>
      <c r="K37" s="4"/>
    </row>
    <row r="38" s="3" customFormat="1" spans="1:11">
      <c r="A38" s="4"/>
      <c r="B38" s="4"/>
      <c r="C38" s="4"/>
      <c r="D38" s="4"/>
      <c r="G38" s="5"/>
      <c r="H38" s="5"/>
      <c r="I38" s="5"/>
      <c r="K38" s="4"/>
    </row>
  </sheetData>
  <mergeCells count="8">
    <mergeCell ref="A1:K1"/>
    <mergeCell ref="A2:K2"/>
    <mergeCell ref="C18:H18"/>
    <mergeCell ref="C19:H19"/>
    <mergeCell ref="C20:H20"/>
    <mergeCell ref="C21:H21"/>
    <mergeCell ref="A12:A13"/>
    <mergeCell ref="A15:A16"/>
  </mergeCells>
  <printOptions horizontalCentered="1"/>
  <pageMargins left="0.590277777777778" right="0.590277777777778" top="0.590277777777778" bottom="0.590277777777778" header="0.511805555555556" footer="0.511805555555556"/>
  <pageSetup paperSize="9" scale="8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K25"/>
  <sheetViews>
    <sheetView view="pageBreakPreview" zoomScale="85" zoomScaleNormal="100" workbookViewId="0">
      <selection activeCell="L1" sqref="L$1:S$1048576"/>
    </sheetView>
  </sheetViews>
  <sheetFormatPr defaultColWidth="9" defaultRowHeight="11.25"/>
  <cols>
    <col min="1" max="1" width="5.44166666666667" style="4" customWidth="1"/>
    <col min="2" max="2" width="17.775" style="4" customWidth="1"/>
    <col min="3" max="3" width="19.4416666666667" style="4" customWidth="1"/>
    <col min="4" max="4" width="28.6666666666667" style="4" customWidth="1"/>
    <col min="5" max="6" width="6.10833333333333" style="3" customWidth="1"/>
    <col min="7" max="8" width="9" style="5" customWidth="1"/>
    <col min="9" max="9" width="12.1083333333333" style="5" customWidth="1"/>
    <col min="10" max="10" width="10.3333333333333" style="3" customWidth="1"/>
    <col min="11" max="11" width="12.775" style="4" customWidth="1"/>
    <col min="12" max="16384" width="9" style="4"/>
  </cols>
  <sheetData>
    <row r="1" ht="25.05" customHeight="1" spans="1:11">
      <c r="A1" s="6" t="s">
        <v>152</v>
      </c>
      <c r="B1" s="6"/>
      <c r="C1" s="6"/>
      <c r="D1" s="6"/>
      <c r="E1" s="6"/>
      <c r="F1" s="6"/>
      <c r="G1" s="7"/>
      <c r="H1" s="7"/>
      <c r="I1" s="36"/>
      <c r="J1" s="6"/>
      <c r="K1" s="37"/>
    </row>
    <row r="2" ht="25.05" customHeight="1" spans="1:11">
      <c r="A2" s="8" t="s">
        <v>28</v>
      </c>
      <c r="B2" s="8"/>
      <c r="C2" s="8"/>
      <c r="D2" s="8"/>
      <c r="E2" s="8"/>
      <c r="F2" s="8"/>
      <c r="G2" s="9"/>
      <c r="H2" s="9"/>
      <c r="I2" s="9"/>
      <c r="J2" s="8"/>
      <c r="K2" s="8"/>
    </row>
    <row r="3" ht="25.05" customHeight="1" spans="1:11">
      <c r="A3" s="10" t="s">
        <v>10</v>
      </c>
      <c r="B3" s="10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1" t="s">
        <v>34</v>
      </c>
      <c r="H3" s="12" t="s">
        <v>35</v>
      </c>
      <c r="I3" s="38" t="s">
        <v>36</v>
      </c>
      <c r="J3" s="10" t="s">
        <v>13</v>
      </c>
      <c r="K3" s="10" t="s">
        <v>14</v>
      </c>
    </row>
    <row r="4" s="1" customFormat="1" ht="27" customHeight="1" spans="1:11">
      <c r="A4" s="15">
        <v>1</v>
      </c>
      <c r="B4" s="16" t="s">
        <v>153</v>
      </c>
      <c r="C4" s="17" t="s">
        <v>154</v>
      </c>
      <c r="D4" s="18" t="s">
        <v>155</v>
      </c>
      <c r="E4" s="19" t="s">
        <v>98</v>
      </c>
      <c r="F4" s="15">
        <v>1</v>
      </c>
      <c r="G4" s="20">
        <v>3255.6</v>
      </c>
      <c r="H4" s="20">
        <v>1000</v>
      </c>
      <c r="I4" s="20">
        <f>(H4+G4)*F4</f>
        <v>4255.6</v>
      </c>
      <c r="J4" s="40" t="s">
        <v>20</v>
      </c>
      <c r="K4" s="61"/>
    </row>
    <row r="5" ht="25.05" customHeight="1" spans="1:11">
      <c r="A5" s="31" t="s">
        <v>110</v>
      </c>
      <c r="B5" s="32" t="s">
        <v>111</v>
      </c>
      <c r="C5" s="33"/>
      <c r="D5" s="33"/>
      <c r="E5" s="33"/>
      <c r="F5" s="33"/>
      <c r="G5" s="34"/>
      <c r="H5" s="35"/>
      <c r="I5" s="48">
        <f>SUM(I4:I4)</f>
        <v>4255.6</v>
      </c>
      <c r="J5" s="33"/>
      <c r="K5" s="68"/>
    </row>
    <row r="6" ht="25.05" customHeight="1" spans="1:11">
      <c r="A6" s="31" t="s">
        <v>112</v>
      </c>
      <c r="B6" s="32" t="s">
        <v>113</v>
      </c>
      <c r="C6" s="33" t="s">
        <v>114</v>
      </c>
      <c r="D6" s="33"/>
      <c r="E6" s="33"/>
      <c r="F6" s="33"/>
      <c r="G6" s="34"/>
      <c r="H6" s="35"/>
      <c r="I6" s="50">
        <f>I5*2%</f>
        <v>85.112</v>
      </c>
      <c r="J6" s="33"/>
      <c r="K6" s="34"/>
    </row>
    <row r="7" ht="25.05" customHeight="1" spans="1:11">
      <c r="A7" s="31" t="s">
        <v>115</v>
      </c>
      <c r="B7" s="32" t="s">
        <v>116</v>
      </c>
      <c r="C7" s="33" t="s">
        <v>117</v>
      </c>
      <c r="D7" s="33"/>
      <c r="E7" s="33"/>
      <c r="F7" s="33"/>
      <c r="G7" s="34"/>
      <c r="H7" s="35"/>
      <c r="I7" s="52">
        <f>SUM(I5:I6)*9%</f>
        <v>390.66408</v>
      </c>
      <c r="J7" s="33"/>
      <c r="K7" s="34"/>
    </row>
    <row r="8" ht="25.05" customHeight="1" spans="1:11">
      <c r="A8" s="31" t="s">
        <v>118</v>
      </c>
      <c r="B8" s="32" t="s">
        <v>119</v>
      </c>
      <c r="C8" s="33" t="s">
        <v>120</v>
      </c>
      <c r="D8" s="33"/>
      <c r="E8" s="33"/>
      <c r="F8" s="33"/>
      <c r="G8" s="34"/>
      <c r="H8" s="35"/>
      <c r="I8" s="50">
        <f>SUM(I5:I7)</f>
        <v>4731.37608</v>
      </c>
      <c r="J8" s="33"/>
      <c r="K8" s="34"/>
    </row>
    <row r="18" s="3" customFormat="1" spans="1:11">
      <c r="A18" s="4"/>
      <c r="B18" s="4"/>
      <c r="C18" s="4"/>
      <c r="D18" s="4"/>
      <c r="G18" s="5"/>
      <c r="H18" s="5"/>
      <c r="I18" s="5"/>
      <c r="K18" s="4"/>
    </row>
    <row r="19" s="3" customFormat="1" spans="1:11">
      <c r="A19" s="4"/>
      <c r="B19" s="4"/>
      <c r="C19" s="4"/>
      <c r="D19" s="4"/>
      <c r="G19" s="5"/>
      <c r="H19" s="5"/>
      <c r="I19" s="5"/>
      <c r="K19" s="4"/>
    </row>
    <row r="20" s="3" customFormat="1" spans="1:11">
      <c r="A20" s="4"/>
      <c r="B20" s="4"/>
      <c r="C20" s="4"/>
      <c r="D20" s="4"/>
      <c r="G20" s="5"/>
      <c r="H20" s="5"/>
      <c r="I20" s="5"/>
      <c r="K20" s="4"/>
    </row>
    <row r="21" s="3" customFormat="1" spans="1:11">
      <c r="A21" s="4"/>
      <c r="B21" s="4"/>
      <c r="C21" s="4"/>
      <c r="D21" s="4"/>
      <c r="G21" s="5"/>
      <c r="H21" s="5"/>
      <c r="I21" s="5"/>
      <c r="K21" s="4"/>
    </row>
    <row r="22" s="3" customFormat="1" spans="1:11">
      <c r="A22" s="4"/>
      <c r="B22" s="4"/>
      <c r="C22" s="4"/>
      <c r="D22" s="4"/>
      <c r="G22" s="5"/>
      <c r="H22" s="5"/>
      <c r="I22" s="5"/>
      <c r="K22" s="4"/>
    </row>
    <row r="23" s="3" customFormat="1" spans="1:11">
      <c r="A23" s="4"/>
      <c r="B23" s="4"/>
      <c r="C23" s="4"/>
      <c r="D23" s="4"/>
      <c r="G23" s="5"/>
      <c r="H23" s="5"/>
      <c r="I23" s="5"/>
      <c r="K23" s="4"/>
    </row>
    <row r="24" s="3" customFormat="1" spans="1:11">
      <c r="A24" s="4"/>
      <c r="B24" s="4"/>
      <c r="C24" s="4"/>
      <c r="D24" s="4"/>
      <c r="G24" s="5"/>
      <c r="H24" s="5"/>
      <c r="I24" s="5"/>
      <c r="K24" s="4"/>
    </row>
    <row r="25" s="3" customFormat="1" spans="1:11">
      <c r="A25" s="4"/>
      <c r="B25" s="4"/>
      <c r="C25" s="4"/>
      <c r="D25" s="4"/>
      <c r="G25" s="5"/>
      <c r="H25" s="5"/>
      <c r="I25" s="5"/>
      <c r="K25" s="4"/>
    </row>
  </sheetData>
  <mergeCells count="6">
    <mergeCell ref="A1:K1"/>
    <mergeCell ref="A2:K2"/>
    <mergeCell ref="C5:H5"/>
    <mergeCell ref="C6:H6"/>
    <mergeCell ref="C7:H7"/>
    <mergeCell ref="C8:H8"/>
  </mergeCells>
  <printOptions horizontalCentered="1"/>
  <pageMargins left="0.590277777777778" right="0.590277777777778" top="0.590277777777778" bottom="0.590277777777778" header="0.511805555555556" footer="0.511805555555556"/>
  <pageSetup paperSize="9" scale="8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K61"/>
  <sheetViews>
    <sheetView view="pageBreakPreview" zoomScale="70" zoomScaleNormal="100" workbookViewId="0">
      <selection activeCell="L1" sqref="L$1:U$1048576"/>
    </sheetView>
  </sheetViews>
  <sheetFormatPr defaultColWidth="9" defaultRowHeight="11.25"/>
  <cols>
    <col min="1" max="1" width="5.44166666666667" style="4" customWidth="1"/>
    <col min="2" max="2" width="17.775" style="4" customWidth="1"/>
    <col min="3" max="3" width="19.4416666666667" style="4" customWidth="1"/>
    <col min="4" max="4" width="28.6666666666667" style="4" customWidth="1"/>
    <col min="5" max="6" width="6.10833333333333" style="3" customWidth="1"/>
    <col min="7" max="8" width="9" style="5" customWidth="1"/>
    <col min="9" max="9" width="12.1083333333333" style="5" customWidth="1"/>
    <col min="10" max="10" width="10.3333333333333" style="3" customWidth="1"/>
    <col min="11" max="11" width="12.775" style="4" customWidth="1"/>
    <col min="12" max="16384" width="9" style="4"/>
  </cols>
  <sheetData>
    <row r="1" ht="25.05" customHeight="1" spans="1:11">
      <c r="A1" s="6" t="s">
        <v>156</v>
      </c>
      <c r="B1" s="6"/>
      <c r="C1" s="6"/>
      <c r="D1" s="6"/>
      <c r="E1" s="6"/>
      <c r="F1" s="6"/>
      <c r="G1" s="7"/>
      <c r="H1" s="7"/>
      <c r="I1" s="36"/>
      <c r="J1" s="6"/>
      <c r="K1" s="37"/>
    </row>
    <row r="2" ht="25.05" customHeight="1" spans="1:11">
      <c r="A2" s="8" t="s">
        <v>28</v>
      </c>
      <c r="B2" s="8"/>
      <c r="C2" s="8"/>
      <c r="D2" s="8"/>
      <c r="E2" s="8"/>
      <c r="F2" s="8"/>
      <c r="G2" s="9"/>
      <c r="H2" s="9"/>
      <c r="I2" s="9"/>
      <c r="J2" s="8"/>
      <c r="K2" s="8"/>
    </row>
    <row r="3" ht="25.05" customHeight="1" spans="1:11">
      <c r="A3" s="10" t="s">
        <v>10</v>
      </c>
      <c r="B3" s="10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1" t="s">
        <v>34</v>
      </c>
      <c r="H3" s="12" t="s">
        <v>35</v>
      </c>
      <c r="I3" s="38" t="s">
        <v>36</v>
      </c>
      <c r="J3" s="10" t="s">
        <v>13</v>
      </c>
      <c r="K3" s="10" t="s">
        <v>14</v>
      </c>
    </row>
    <row r="4" ht="26.4" customHeight="1" spans="1:11">
      <c r="A4" s="13" t="s">
        <v>157</v>
      </c>
      <c r="B4" s="14"/>
      <c r="C4" s="14"/>
      <c r="D4" s="14"/>
      <c r="E4" s="14"/>
      <c r="F4" s="14"/>
      <c r="G4" s="14"/>
      <c r="H4" s="14"/>
      <c r="I4" s="14"/>
      <c r="J4" s="14"/>
      <c r="K4" s="60"/>
    </row>
    <row r="5" s="1" customFormat="1" ht="27" customHeight="1" spans="1:11">
      <c r="A5" s="15">
        <v>1</v>
      </c>
      <c r="B5" s="16" t="s">
        <v>158</v>
      </c>
      <c r="C5" s="17" t="s">
        <v>159</v>
      </c>
      <c r="D5" s="18" t="s">
        <v>160</v>
      </c>
      <c r="E5" s="19" t="s">
        <v>98</v>
      </c>
      <c r="F5" s="15">
        <v>76</v>
      </c>
      <c r="G5" s="20">
        <v>420</v>
      </c>
      <c r="H5" s="20">
        <v>160</v>
      </c>
      <c r="I5" s="20">
        <f>(H5+G5)*F5</f>
        <v>44080</v>
      </c>
      <c r="J5" s="40" t="s">
        <v>22</v>
      </c>
      <c r="K5" s="61" t="s">
        <v>161</v>
      </c>
    </row>
    <row r="6" s="2" customFormat="1" ht="25.05" customHeight="1" spans="1:11">
      <c r="A6" s="21">
        <v>2</v>
      </c>
      <c r="B6" s="16" t="s">
        <v>162</v>
      </c>
      <c r="C6" s="17" t="s">
        <v>163</v>
      </c>
      <c r="D6" s="18" t="s">
        <v>164</v>
      </c>
      <c r="E6" s="19" t="s">
        <v>98</v>
      </c>
      <c r="F6" s="15">
        <v>76</v>
      </c>
      <c r="G6" s="20">
        <v>408</v>
      </c>
      <c r="H6" s="20">
        <v>160</v>
      </c>
      <c r="I6" s="27">
        <f>(H6+G6)*F6</f>
        <v>43168</v>
      </c>
      <c r="J6" s="40" t="s">
        <v>22</v>
      </c>
      <c r="K6" s="25" t="s">
        <v>165</v>
      </c>
    </row>
    <row r="7" s="1" customFormat="1" ht="27" customHeight="1" spans="1:11">
      <c r="A7" s="15">
        <v>3</v>
      </c>
      <c r="B7" s="25" t="s">
        <v>166</v>
      </c>
      <c r="C7" s="17" t="s">
        <v>167</v>
      </c>
      <c r="D7" s="18" t="s">
        <v>168</v>
      </c>
      <c r="E7" s="19" t="s">
        <v>98</v>
      </c>
      <c r="F7" s="15">
        <v>76</v>
      </c>
      <c r="G7" s="20">
        <v>30</v>
      </c>
      <c r="H7" s="20">
        <v>10</v>
      </c>
      <c r="I7" s="20">
        <f>(H7+G7)*F7</f>
        <v>3040</v>
      </c>
      <c r="J7" s="40" t="s">
        <v>22</v>
      </c>
      <c r="K7" s="61"/>
    </row>
    <row r="8" ht="25.05" customHeight="1" spans="1:11">
      <c r="A8" s="21">
        <v>4</v>
      </c>
      <c r="B8" s="24" t="s">
        <v>169</v>
      </c>
      <c r="C8" s="17" t="s">
        <v>170</v>
      </c>
      <c r="D8" s="18" t="s">
        <v>171</v>
      </c>
      <c r="E8" s="19" t="s">
        <v>98</v>
      </c>
      <c r="F8" s="19">
        <v>2</v>
      </c>
      <c r="G8" s="20">
        <v>426</v>
      </c>
      <c r="H8" s="27">
        <v>250</v>
      </c>
      <c r="I8" s="27">
        <f>(H8+G8)*F8</f>
        <v>1352</v>
      </c>
      <c r="J8" s="40" t="s">
        <v>22</v>
      </c>
      <c r="K8" s="25"/>
    </row>
    <row r="9" s="2" customFormat="1" ht="25.05" customHeight="1" spans="1:11">
      <c r="A9" s="15">
        <v>5</v>
      </c>
      <c r="B9" s="24" t="s">
        <v>172</v>
      </c>
      <c r="C9" s="17" t="s">
        <v>173</v>
      </c>
      <c r="D9" s="18" t="s">
        <v>174</v>
      </c>
      <c r="E9" s="19" t="s">
        <v>175</v>
      </c>
      <c r="F9" s="19">
        <v>2</v>
      </c>
      <c r="G9" s="20">
        <v>672</v>
      </c>
      <c r="H9" s="27">
        <v>50</v>
      </c>
      <c r="I9" s="27">
        <f>(H9+G9)*F9</f>
        <v>1444</v>
      </c>
      <c r="J9" s="40" t="s">
        <v>22</v>
      </c>
      <c r="K9" s="25"/>
    </row>
    <row r="10" ht="25.05" customHeight="1" spans="1:11">
      <c r="A10" s="13" t="s">
        <v>176</v>
      </c>
      <c r="B10" s="14"/>
      <c r="C10" s="14"/>
      <c r="D10" s="14"/>
      <c r="E10" s="14"/>
      <c r="F10" s="14"/>
      <c r="G10" s="14"/>
      <c r="H10" s="14"/>
      <c r="I10" s="14"/>
      <c r="J10" s="14"/>
      <c r="K10" s="60"/>
    </row>
    <row r="11" s="2" customFormat="1" ht="25.2" customHeight="1" spans="1:11">
      <c r="A11" s="21">
        <v>1</v>
      </c>
      <c r="B11" s="18" t="s">
        <v>177</v>
      </c>
      <c r="C11" s="17" t="s">
        <v>178</v>
      </c>
      <c r="D11" s="18" t="s">
        <v>179</v>
      </c>
      <c r="E11" s="19" t="s">
        <v>98</v>
      </c>
      <c r="F11" s="19">
        <v>3</v>
      </c>
      <c r="G11" s="20">
        <v>2016</v>
      </c>
      <c r="H11" s="28">
        <v>50</v>
      </c>
      <c r="I11" s="27">
        <f t="shared" ref="I11:I12" si="0">(H11+G11)*F11</f>
        <v>6198</v>
      </c>
      <c r="J11" s="40" t="s">
        <v>22</v>
      </c>
      <c r="K11" s="25"/>
    </row>
    <row r="12" s="2" customFormat="1" ht="25.2" customHeight="1" spans="1:11">
      <c r="A12" s="21">
        <v>2</v>
      </c>
      <c r="B12" s="18" t="s">
        <v>180</v>
      </c>
      <c r="C12" s="17" t="s">
        <v>181</v>
      </c>
      <c r="D12" s="22" t="s">
        <v>182</v>
      </c>
      <c r="E12" s="19" t="s">
        <v>98</v>
      </c>
      <c r="F12" s="19">
        <v>3</v>
      </c>
      <c r="G12" s="20">
        <v>10584</v>
      </c>
      <c r="H12" s="28">
        <v>50</v>
      </c>
      <c r="I12" s="27">
        <f t="shared" si="0"/>
        <v>31902</v>
      </c>
      <c r="J12" s="40" t="s">
        <v>22</v>
      </c>
      <c r="K12" s="25"/>
    </row>
    <row r="13" ht="24.6" customHeight="1" spans="1:11">
      <c r="A13" s="21">
        <v>3</v>
      </c>
      <c r="B13" s="18" t="s">
        <v>183</v>
      </c>
      <c r="C13" s="17" t="s">
        <v>184</v>
      </c>
      <c r="D13" s="23" t="s">
        <v>185</v>
      </c>
      <c r="E13" s="19" t="s">
        <v>98</v>
      </c>
      <c r="F13" s="19">
        <v>3</v>
      </c>
      <c r="G13" s="20">
        <v>2136</v>
      </c>
      <c r="H13" s="27">
        <v>50</v>
      </c>
      <c r="I13" s="27">
        <f t="shared" ref="I13:I18" si="1">(H13+G13)*F13</f>
        <v>6558</v>
      </c>
      <c r="J13" s="40" t="s">
        <v>22</v>
      </c>
      <c r="K13" s="62"/>
    </row>
    <row r="14" ht="24.6" customHeight="1" spans="1:11">
      <c r="A14" s="21">
        <v>4</v>
      </c>
      <c r="B14" s="25" t="s">
        <v>92</v>
      </c>
      <c r="C14" s="53" t="s">
        <v>186</v>
      </c>
      <c r="D14" s="25" t="s">
        <v>186</v>
      </c>
      <c r="E14" s="19" t="s">
        <v>75</v>
      </c>
      <c r="F14" s="19">
        <v>3</v>
      </c>
      <c r="G14" s="20">
        <v>832</v>
      </c>
      <c r="H14" s="27">
        <v>120</v>
      </c>
      <c r="I14" s="27">
        <f t="shared" si="1"/>
        <v>2856</v>
      </c>
      <c r="J14" s="47" t="s">
        <v>95</v>
      </c>
      <c r="K14" s="62"/>
    </row>
    <row r="15" ht="24.6" customHeight="1" spans="1:11">
      <c r="A15" s="21">
        <v>5</v>
      </c>
      <c r="B15" s="25" t="s">
        <v>92</v>
      </c>
      <c r="C15" s="53" t="s">
        <v>187</v>
      </c>
      <c r="D15" s="25" t="s">
        <v>187</v>
      </c>
      <c r="E15" s="19" t="s">
        <v>75</v>
      </c>
      <c r="F15" s="19">
        <v>3</v>
      </c>
      <c r="G15" s="20">
        <v>668.8</v>
      </c>
      <c r="H15" s="27">
        <v>120</v>
      </c>
      <c r="I15" s="27">
        <f t="shared" ref="I15" si="2">(H15+G15)*F15</f>
        <v>2366.4</v>
      </c>
      <c r="J15" s="47" t="s">
        <v>95</v>
      </c>
      <c r="K15" s="62"/>
    </row>
    <row r="16" s="2" customFormat="1" ht="25.2" customHeight="1" spans="1:11">
      <c r="A16" s="21">
        <v>6</v>
      </c>
      <c r="B16" s="18" t="s">
        <v>188</v>
      </c>
      <c r="C16" s="24" t="s">
        <v>189</v>
      </c>
      <c r="D16" s="18" t="s">
        <v>190</v>
      </c>
      <c r="E16" s="19" t="s">
        <v>98</v>
      </c>
      <c r="F16" s="19">
        <v>3</v>
      </c>
      <c r="G16" s="20">
        <v>102</v>
      </c>
      <c r="H16" s="28">
        <v>10</v>
      </c>
      <c r="I16" s="27">
        <f t="shared" si="1"/>
        <v>336</v>
      </c>
      <c r="J16" s="63" t="s">
        <v>191</v>
      </c>
      <c r="K16" s="25"/>
    </row>
    <row r="17" ht="25.05" customHeight="1" spans="1:11">
      <c r="A17" s="21">
        <v>7</v>
      </c>
      <c r="B17" s="25" t="s">
        <v>82</v>
      </c>
      <c r="C17" s="54" t="s">
        <v>83</v>
      </c>
      <c r="D17" s="25" t="s">
        <v>84</v>
      </c>
      <c r="E17" s="19" t="s">
        <v>75</v>
      </c>
      <c r="F17" s="19">
        <v>3</v>
      </c>
      <c r="G17" s="27">
        <v>108.36</v>
      </c>
      <c r="H17" s="55">
        <v>20</v>
      </c>
      <c r="I17" s="27">
        <f t="shared" si="1"/>
        <v>385.08</v>
      </c>
      <c r="J17" s="47" t="s">
        <v>85</v>
      </c>
      <c r="K17" s="25"/>
    </row>
    <row r="18" s="2" customFormat="1" ht="25.2" customHeight="1" spans="1:11">
      <c r="A18" s="21">
        <v>8</v>
      </c>
      <c r="B18" s="24" t="s">
        <v>192</v>
      </c>
      <c r="C18" s="17" t="s">
        <v>193</v>
      </c>
      <c r="D18" s="22" t="s">
        <v>194</v>
      </c>
      <c r="E18" s="19" t="s">
        <v>78</v>
      </c>
      <c r="F18" s="19">
        <v>3</v>
      </c>
      <c r="G18" s="20">
        <v>32.4</v>
      </c>
      <c r="H18" s="28">
        <v>2</v>
      </c>
      <c r="I18" s="27">
        <f t="shared" si="1"/>
        <v>103.2</v>
      </c>
      <c r="J18" s="47" t="s">
        <v>85</v>
      </c>
      <c r="K18" s="25"/>
    </row>
    <row r="19" ht="24.6" customHeight="1" spans="1:11">
      <c r="A19" s="21">
        <v>9</v>
      </c>
      <c r="B19" s="25" t="s">
        <v>96</v>
      </c>
      <c r="C19" s="29" t="s">
        <v>97</v>
      </c>
      <c r="D19" s="26" t="s">
        <v>96</v>
      </c>
      <c r="E19" s="30" t="s">
        <v>98</v>
      </c>
      <c r="F19" s="19">
        <v>6</v>
      </c>
      <c r="G19" s="27">
        <v>150</v>
      </c>
      <c r="H19" s="27">
        <v>10</v>
      </c>
      <c r="I19" s="27">
        <f t="shared" ref="I19" si="3">(H19+G19)*F19</f>
        <v>960</v>
      </c>
      <c r="J19" s="64" t="s">
        <v>99</v>
      </c>
      <c r="K19" s="65"/>
    </row>
    <row r="20" ht="25.05" customHeight="1" spans="1:11">
      <c r="A20" s="13" t="s">
        <v>195</v>
      </c>
      <c r="B20" s="14"/>
      <c r="C20" s="14"/>
      <c r="D20" s="14"/>
      <c r="E20" s="14"/>
      <c r="F20" s="14"/>
      <c r="G20" s="14"/>
      <c r="H20" s="14"/>
      <c r="I20" s="14"/>
      <c r="J20" s="14"/>
      <c r="K20" s="60"/>
    </row>
    <row r="21" s="2" customFormat="1" ht="25.05" customHeight="1" spans="1:11">
      <c r="A21" s="21">
        <v>1</v>
      </c>
      <c r="B21" s="56" t="s">
        <v>196</v>
      </c>
      <c r="C21" s="57" t="s">
        <v>197</v>
      </c>
      <c r="D21" s="56" t="s">
        <v>198</v>
      </c>
      <c r="E21" s="19" t="s">
        <v>75</v>
      </c>
      <c r="F21" s="58">
        <v>1</v>
      </c>
      <c r="G21" s="27">
        <v>540</v>
      </c>
      <c r="H21" s="27">
        <v>100</v>
      </c>
      <c r="I21" s="66">
        <f t="shared" ref="I21" si="4">(H21+G21)*F21</f>
        <v>640</v>
      </c>
      <c r="J21" s="46" t="s">
        <v>85</v>
      </c>
      <c r="K21" s="67"/>
    </row>
    <row r="22" s="2" customFormat="1" ht="25.2" customHeight="1" spans="1:11">
      <c r="A22" s="21">
        <v>2</v>
      </c>
      <c r="B22" s="18" t="s">
        <v>188</v>
      </c>
      <c r="C22" s="24" t="s">
        <v>189</v>
      </c>
      <c r="D22" s="18" t="s">
        <v>190</v>
      </c>
      <c r="E22" s="19" t="s">
        <v>98</v>
      </c>
      <c r="F22" s="19">
        <v>3</v>
      </c>
      <c r="G22" s="20">
        <v>102</v>
      </c>
      <c r="H22" s="28">
        <v>10</v>
      </c>
      <c r="I22" s="27">
        <f t="shared" ref="I22:I23" si="5">(H22+G22)*F22</f>
        <v>336</v>
      </c>
      <c r="J22" s="63" t="s">
        <v>191</v>
      </c>
      <c r="K22" s="25"/>
    </row>
    <row r="23" s="2" customFormat="1" ht="25.2" customHeight="1" spans="1:11">
      <c r="A23" s="21">
        <v>3</v>
      </c>
      <c r="B23" s="24" t="s">
        <v>192</v>
      </c>
      <c r="C23" s="17" t="s">
        <v>193</v>
      </c>
      <c r="D23" s="22" t="s">
        <v>194</v>
      </c>
      <c r="E23" s="19" t="s">
        <v>78</v>
      </c>
      <c r="F23" s="19">
        <v>3</v>
      </c>
      <c r="G23" s="20">
        <v>32.4</v>
      </c>
      <c r="H23" s="28">
        <v>2</v>
      </c>
      <c r="I23" s="27">
        <f t="shared" si="5"/>
        <v>103.2</v>
      </c>
      <c r="J23" s="47" t="s">
        <v>85</v>
      </c>
      <c r="K23" s="25"/>
    </row>
    <row r="24" ht="24.6" customHeight="1" spans="1:11">
      <c r="A24" s="21">
        <v>4</v>
      </c>
      <c r="B24" s="18" t="s">
        <v>134</v>
      </c>
      <c r="C24" s="17" t="s">
        <v>199</v>
      </c>
      <c r="D24" s="23" t="s">
        <v>200</v>
      </c>
      <c r="E24" s="19" t="s">
        <v>98</v>
      </c>
      <c r="F24" s="19">
        <v>1</v>
      </c>
      <c r="G24" s="20">
        <v>6960</v>
      </c>
      <c r="H24" s="27">
        <v>50</v>
      </c>
      <c r="I24" s="27">
        <f t="shared" ref="I24:I27" si="6">(H24+G24)*F24</f>
        <v>7010</v>
      </c>
      <c r="J24" s="40" t="s">
        <v>22</v>
      </c>
      <c r="K24" s="62"/>
    </row>
    <row r="25" ht="24.6" customHeight="1" spans="1:11">
      <c r="A25" s="21">
        <v>5</v>
      </c>
      <c r="B25" s="18" t="s">
        <v>201</v>
      </c>
      <c r="C25" s="17" t="s">
        <v>202</v>
      </c>
      <c r="D25" s="23" t="s">
        <v>203</v>
      </c>
      <c r="E25" s="19" t="s">
        <v>98</v>
      </c>
      <c r="F25" s="19">
        <v>4</v>
      </c>
      <c r="G25" s="20">
        <v>8100</v>
      </c>
      <c r="H25" s="27">
        <v>250</v>
      </c>
      <c r="I25" s="27">
        <f t="shared" si="6"/>
        <v>33400</v>
      </c>
      <c r="J25" s="40" t="s">
        <v>22</v>
      </c>
      <c r="K25" s="62"/>
    </row>
    <row r="26" s="2" customFormat="1" ht="25.2" customHeight="1" spans="1:11">
      <c r="A26" s="21">
        <v>6</v>
      </c>
      <c r="B26" s="18" t="s">
        <v>204</v>
      </c>
      <c r="C26" s="17" t="s">
        <v>205</v>
      </c>
      <c r="D26" s="18" t="s">
        <v>206</v>
      </c>
      <c r="E26" s="19" t="s">
        <v>98</v>
      </c>
      <c r="F26" s="19">
        <v>2</v>
      </c>
      <c r="G26" s="20">
        <v>1560</v>
      </c>
      <c r="H26" s="28">
        <v>120</v>
      </c>
      <c r="I26" s="27">
        <f t="shared" si="6"/>
        <v>3360</v>
      </c>
      <c r="J26" s="40" t="s">
        <v>22</v>
      </c>
      <c r="K26" s="25"/>
    </row>
    <row r="27" s="2" customFormat="1" ht="25.2" customHeight="1" spans="1:11">
      <c r="A27" s="21">
        <v>7</v>
      </c>
      <c r="B27" s="24" t="s">
        <v>207</v>
      </c>
      <c r="C27" s="17" t="s">
        <v>205</v>
      </c>
      <c r="D27" s="22" t="s">
        <v>208</v>
      </c>
      <c r="E27" s="19" t="s">
        <v>98</v>
      </c>
      <c r="F27" s="19">
        <v>4</v>
      </c>
      <c r="G27" s="20">
        <v>600</v>
      </c>
      <c r="H27" s="28">
        <v>50</v>
      </c>
      <c r="I27" s="27">
        <f t="shared" si="6"/>
        <v>2600</v>
      </c>
      <c r="J27" s="40" t="s">
        <v>22</v>
      </c>
      <c r="K27" s="25"/>
    </row>
    <row r="28" ht="24.6" customHeight="1" spans="1:11">
      <c r="A28" s="21">
        <v>8</v>
      </c>
      <c r="B28" s="18" t="s">
        <v>209</v>
      </c>
      <c r="C28" s="17" t="s">
        <v>210</v>
      </c>
      <c r="D28" s="23" t="s">
        <v>211</v>
      </c>
      <c r="E28" s="19" t="s">
        <v>98</v>
      </c>
      <c r="F28" s="19">
        <v>1</v>
      </c>
      <c r="G28" s="20">
        <v>9600</v>
      </c>
      <c r="H28" s="27">
        <v>50</v>
      </c>
      <c r="I28" s="27">
        <f t="shared" ref="I28:I30" si="7">(H28+G28)*F28</f>
        <v>9650</v>
      </c>
      <c r="J28" s="40" t="s">
        <v>22</v>
      </c>
      <c r="K28" s="62"/>
    </row>
    <row r="29" s="2" customFormat="1" ht="25.2" customHeight="1" spans="1:11">
      <c r="A29" s="21">
        <v>9</v>
      </c>
      <c r="B29" s="18" t="s">
        <v>212</v>
      </c>
      <c r="C29" s="17" t="s">
        <v>213</v>
      </c>
      <c r="D29" s="18" t="s">
        <v>214</v>
      </c>
      <c r="E29" s="19" t="s">
        <v>98</v>
      </c>
      <c r="F29" s="19">
        <v>3</v>
      </c>
      <c r="G29" s="20">
        <v>10800</v>
      </c>
      <c r="H29" s="28">
        <v>50</v>
      </c>
      <c r="I29" s="27">
        <f t="shared" si="7"/>
        <v>32550</v>
      </c>
      <c r="J29" s="40" t="s">
        <v>22</v>
      </c>
      <c r="K29" s="18" t="s">
        <v>215</v>
      </c>
    </row>
    <row r="30" s="2" customFormat="1" ht="25.2" customHeight="1" spans="1:11">
      <c r="A30" s="21">
        <v>10</v>
      </c>
      <c r="B30" s="24" t="s">
        <v>216</v>
      </c>
      <c r="C30" s="59" t="s">
        <v>217</v>
      </c>
      <c r="D30" s="59" t="s">
        <v>217</v>
      </c>
      <c r="E30" s="19" t="s">
        <v>78</v>
      </c>
      <c r="F30" s="19">
        <v>4</v>
      </c>
      <c r="G30" s="20">
        <v>420</v>
      </c>
      <c r="H30" s="28">
        <v>10</v>
      </c>
      <c r="I30" s="27">
        <f t="shared" si="7"/>
        <v>1720</v>
      </c>
      <c r="J30" s="47" t="s">
        <v>85</v>
      </c>
      <c r="K30" s="25"/>
    </row>
    <row r="31" ht="24.6" customHeight="1" spans="1:11">
      <c r="A31" s="21">
        <v>11</v>
      </c>
      <c r="B31" s="25" t="s">
        <v>218</v>
      </c>
      <c r="C31" s="17" t="s">
        <v>219</v>
      </c>
      <c r="D31" s="17" t="s">
        <v>219</v>
      </c>
      <c r="E31" s="19" t="s">
        <v>75</v>
      </c>
      <c r="F31" s="19">
        <v>1</v>
      </c>
      <c r="G31" s="20">
        <v>2640</v>
      </c>
      <c r="H31" s="27">
        <v>120</v>
      </c>
      <c r="I31" s="27">
        <f t="shared" ref="I31:I34" si="8">(H31+G31)*F31</f>
        <v>2760</v>
      </c>
      <c r="J31" s="47" t="s">
        <v>85</v>
      </c>
      <c r="K31" s="62"/>
    </row>
    <row r="32" ht="24.6" customHeight="1" spans="1:11">
      <c r="A32" s="21">
        <v>12</v>
      </c>
      <c r="B32" s="25" t="s">
        <v>220</v>
      </c>
      <c r="C32" s="17" t="s">
        <v>221</v>
      </c>
      <c r="D32" s="23" t="s">
        <v>222</v>
      </c>
      <c r="E32" s="19" t="s">
        <v>98</v>
      </c>
      <c r="F32" s="19">
        <v>1</v>
      </c>
      <c r="G32" s="20">
        <v>4950</v>
      </c>
      <c r="H32" s="27">
        <v>50</v>
      </c>
      <c r="I32" s="27">
        <f t="shared" si="8"/>
        <v>5000</v>
      </c>
      <c r="J32" s="47" t="s">
        <v>223</v>
      </c>
      <c r="K32" s="62"/>
    </row>
    <row r="33" s="2" customFormat="1" ht="25.2" customHeight="1" spans="1:11">
      <c r="A33" s="21">
        <v>13</v>
      </c>
      <c r="B33" s="24" t="s">
        <v>104</v>
      </c>
      <c r="C33" s="24" t="s">
        <v>105</v>
      </c>
      <c r="D33" s="24" t="s">
        <v>106</v>
      </c>
      <c r="E33" s="19" t="s">
        <v>98</v>
      </c>
      <c r="F33" s="19">
        <v>1</v>
      </c>
      <c r="G33" s="20">
        <v>2640</v>
      </c>
      <c r="H33" s="28">
        <v>120</v>
      </c>
      <c r="I33" s="27">
        <f t="shared" si="8"/>
        <v>2760</v>
      </c>
      <c r="J33" s="47" t="s">
        <v>95</v>
      </c>
      <c r="K33" s="25"/>
    </row>
    <row r="34" s="2" customFormat="1" ht="25.2" customHeight="1" spans="1:11">
      <c r="A34" s="21">
        <v>14</v>
      </c>
      <c r="B34" s="25" t="s">
        <v>96</v>
      </c>
      <c r="C34" s="29" t="s">
        <v>97</v>
      </c>
      <c r="D34" s="26" t="s">
        <v>96</v>
      </c>
      <c r="E34" s="30" t="s">
        <v>98</v>
      </c>
      <c r="F34" s="19">
        <v>1</v>
      </c>
      <c r="G34" s="20">
        <v>150</v>
      </c>
      <c r="H34" s="28">
        <v>10</v>
      </c>
      <c r="I34" s="27">
        <f t="shared" si="8"/>
        <v>160</v>
      </c>
      <c r="J34" s="47" t="s">
        <v>99</v>
      </c>
      <c r="K34" s="25"/>
    </row>
    <row r="35" ht="25.05" customHeight="1" spans="1:11">
      <c r="A35" s="13" t="s">
        <v>224</v>
      </c>
      <c r="B35" s="14"/>
      <c r="C35" s="14"/>
      <c r="D35" s="14"/>
      <c r="E35" s="14"/>
      <c r="F35" s="14"/>
      <c r="G35" s="14"/>
      <c r="H35" s="14"/>
      <c r="I35" s="14"/>
      <c r="J35" s="14"/>
      <c r="K35" s="60"/>
    </row>
    <row r="36" s="2" customFormat="1" ht="25.2" customHeight="1" spans="1:11">
      <c r="A36" s="21">
        <v>1</v>
      </c>
      <c r="B36" s="25" t="s">
        <v>225</v>
      </c>
      <c r="C36" s="25" t="s">
        <v>59</v>
      </c>
      <c r="D36" s="18" t="s">
        <v>58</v>
      </c>
      <c r="E36" s="19" t="s">
        <v>60</v>
      </c>
      <c r="F36" s="19">
        <v>9000</v>
      </c>
      <c r="G36" s="20">
        <v>1.884</v>
      </c>
      <c r="H36" s="28">
        <v>1</v>
      </c>
      <c r="I36" s="27">
        <f t="shared" ref="I36:I38" si="9">(H36+G36)*F36</f>
        <v>25956</v>
      </c>
      <c r="J36" s="47" t="s">
        <v>16</v>
      </c>
      <c r="K36" s="25"/>
    </row>
    <row r="37" s="2" customFormat="1" ht="25.2" customHeight="1" spans="1:11">
      <c r="A37" s="21">
        <v>2</v>
      </c>
      <c r="B37" s="24" t="s">
        <v>226</v>
      </c>
      <c r="C37" s="25" t="s">
        <v>227</v>
      </c>
      <c r="D37" s="25" t="s">
        <v>228</v>
      </c>
      <c r="E37" s="19" t="s">
        <v>60</v>
      </c>
      <c r="F37" s="19">
        <v>150</v>
      </c>
      <c r="G37" s="20">
        <v>2.91147540983607</v>
      </c>
      <c r="H37" s="28">
        <v>1</v>
      </c>
      <c r="I37" s="27">
        <f t="shared" si="9"/>
        <v>586.72131147541</v>
      </c>
      <c r="J37" s="47" t="s">
        <v>16</v>
      </c>
      <c r="K37" s="25"/>
    </row>
    <row r="38" ht="24.6" customHeight="1" spans="1:11">
      <c r="A38" s="21">
        <v>3</v>
      </c>
      <c r="B38" s="18" t="s">
        <v>229</v>
      </c>
      <c r="C38" s="17" t="s">
        <v>230</v>
      </c>
      <c r="D38" s="23" t="s">
        <v>229</v>
      </c>
      <c r="E38" s="19" t="s">
        <v>60</v>
      </c>
      <c r="F38" s="19">
        <v>250</v>
      </c>
      <c r="G38" s="20">
        <v>2.8224</v>
      </c>
      <c r="H38" s="27">
        <v>2.2</v>
      </c>
      <c r="I38" s="27">
        <f t="shared" si="9"/>
        <v>1255.6</v>
      </c>
      <c r="J38" s="47" t="s">
        <v>16</v>
      </c>
      <c r="K38" s="62"/>
    </row>
    <row r="39" ht="24.6" customHeight="1" spans="1:11">
      <c r="A39" s="21">
        <v>4</v>
      </c>
      <c r="B39" s="24" t="s">
        <v>231</v>
      </c>
      <c r="C39" s="24" t="s">
        <v>232</v>
      </c>
      <c r="D39" s="18" t="s">
        <v>232</v>
      </c>
      <c r="E39" s="19" t="s">
        <v>60</v>
      </c>
      <c r="F39" s="19">
        <v>2800</v>
      </c>
      <c r="G39" s="20">
        <v>1.56</v>
      </c>
      <c r="H39" s="27">
        <v>5</v>
      </c>
      <c r="I39" s="27">
        <f t="shared" ref="I39" si="10">(H39+G39)*F39</f>
        <v>18368</v>
      </c>
      <c r="J39" s="47" t="s">
        <v>233</v>
      </c>
      <c r="K39" s="62"/>
    </row>
    <row r="40" s="2" customFormat="1" ht="25.2" customHeight="1" spans="1:11">
      <c r="A40" s="21">
        <v>5</v>
      </c>
      <c r="B40" s="25" t="s">
        <v>107</v>
      </c>
      <c r="C40" s="17"/>
      <c r="D40" s="18"/>
      <c r="E40" s="19" t="s">
        <v>108</v>
      </c>
      <c r="F40" s="19">
        <f>3*4*2</f>
        <v>24</v>
      </c>
      <c r="G40" s="20">
        <v>0</v>
      </c>
      <c r="H40" s="28">
        <v>15</v>
      </c>
      <c r="I40" s="27">
        <f t="shared" ref="I40" si="11">(H40+G40)*F40</f>
        <v>360</v>
      </c>
      <c r="J40" s="47" t="s">
        <v>109</v>
      </c>
      <c r="K40" s="25"/>
    </row>
    <row r="41" ht="25.05" customHeight="1" spans="1:11">
      <c r="A41" s="31" t="s">
        <v>110</v>
      </c>
      <c r="B41" s="32" t="s">
        <v>111</v>
      </c>
      <c r="C41" s="33"/>
      <c r="D41" s="33"/>
      <c r="E41" s="33"/>
      <c r="F41" s="33"/>
      <c r="G41" s="34"/>
      <c r="H41" s="35"/>
      <c r="I41" s="48">
        <f>SUM(I5:I40)</f>
        <v>293324.201311475</v>
      </c>
      <c r="J41" s="33"/>
      <c r="K41" s="68"/>
    </row>
    <row r="42" ht="25.05" customHeight="1" spans="1:11">
      <c r="A42" s="31" t="s">
        <v>112</v>
      </c>
      <c r="B42" s="32" t="s">
        <v>113</v>
      </c>
      <c r="C42" s="33" t="s">
        <v>114</v>
      </c>
      <c r="D42" s="33"/>
      <c r="E42" s="33"/>
      <c r="F42" s="33"/>
      <c r="G42" s="34"/>
      <c r="H42" s="35"/>
      <c r="I42" s="50">
        <f>I41*2%</f>
        <v>5866.48402622951</v>
      </c>
      <c r="J42" s="33"/>
      <c r="K42" s="34"/>
    </row>
    <row r="43" ht="25.05" customHeight="1" spans="1:11">
      <c r="A43" s="31" t="s">
        <v>115</v>
      </c>
      <c r="B43" s="32" t="s">
        <v>116</v>
      </c>
      <c r="C43" s="33" t="s">
        <v>117</v>
      </c>
      <c r="D43" s="33"/>
      <c r="E43" s="33"/>
      <c r="F43" s="33"/>
      <c r="G43" s="34"/>
      <c r="H43" s="35"/>
      <c r="I43" s="52">
        <f>SUM(I41:I42)*9%</f>
        <v>26927.1616803934</v>
      </c>
      <c r="J43" s="33"/>
      <c r="K43" s="34"/>
    </row>
    <row r="44" ht="25.05" customHeight="1" spans="1:11">
      <c r="A44" s="31" t="s">
        <v>118</v>
      </c>
      <c r="B44" s="32" t="s">
        <v>119</v>
      </c>
      <c r="C44" s="33" t="s">
        <v>120</v>
      </c>
      <c r="D44" s="33"/>
      <c r="E44" s="33"/>
      <c r="F44" s="33"/>
      <c r="G44" s="34"/>
      <c r="H44" s="35"/>
      <c r="I44" s="50">
        <f>SUM(I41:I43)</f>
        <v>326117.847018098</v>
      </c>
      <c r="J44" s="33"/>
      <c r="K44" s="34"/>
    </row>
    <row r="54" s="3" customFormat="1" spans="1:11">
      <c r="A54" s="4"/>
      <c r="B54" s="4"/>
      <c r="C54" s="4"/>
      <c r="D54" s="4"/>
      <c r="G54" s="5"/>
      <c r="H54" s="5"/>
      <c r="I54" s="5"/>
      <c r="K54" s="4"/>
    </row>
    <row r="55" s="3" customFormat="1" spans="1:11">
      <c r="A55" s="4"/>
      <c r="B55" s="4"/>
      <c r="C55" s="4"/>
      <c r="D55" s="4"/>
      <c r="G55" s="5"/>
      <c r="H55" s="5"/>
      <c r="I55" s="5"/>
      <c r="K55" s="4"/>
    </row>
    <row r="56" s="3" customFormat="1" spans="1:11">
      <c r="A56" s="4"/>
      <c r="B56" s="4"/>
      <c r="C56" s="4"/>
      <c r="D56" s="4"/>
      <c r="G56" s="5"/>
      <c r="H56" s="5"/>
      <c r="I56" s="5"/>
      <c r="K56" s="4"/>
    </row>
    <row r="57" s="3" customFormat="1" spans="1:11">
      <c r="A57" s="4"/>
      <c r="B57" s="4"/>
      <c r="C57" s="4"/>
      <c r="D57" s="4"/>
      <c r="G57" s="5"/>
      <c r="H57" s="5"/>
      <c r="I57" s="5"/>
      <c r="K57" s="4"/>
    </row>
    <row r="58" s="3" customFormat="1" spans="1:11">
      <c r="A58" s="4"/>
      <c r="B58" s="4"/>
      <c r="C58" s="4"/>
      <c r="D58" s="4"/>
      <c r="G58" s="5"/>
      <c r="H58" s="5"/>
      <c r="I58" s="5"/>
      <c r="K58" s="4"/>
    </row>
    <row r="59" s="3" customFormat="1" spans="1:11">
      <c r="A59" s="4"/>
      <c r="B59" s="4"/>
      <c r="C59" s="4"/>
      <c r="D59" s="4"/>
      <c r="G59" s="5"/>
      <c r="H59" s="5"/>
      <c r="I59" s="5"/>
      <c r="K59" s="4"/>
    </row>
    <row r="60" s="3" customFormat="1" spans="1:11">
      <c r="A60" s="4"/>
      <c r="B60" s="4"/>
      <c r="C60" s="4"/>
      <c r="D60" s="4"/>
      <c r="G60" s="5"/>
      <c r="H60" s="5"/>
      <c r="I60" s="5"/>
      <c r="K60" s="4"/>
    </row>
    <row r="61" s="3" customFormat="1" spans="1:11">
      <c r="A61" s="4"/>
      <c r="B61" s="4"/>
      <c r="C61" s="4"/>
      <c r="D61" s="4"/>
      <c r="G61" s="5"/>
      <c r="H61" s="5"/>
      <c r="I61" s="5"/>
      <c r="K61" s="4"/>
    </row>
  </sheetData>
  <mergeCells count="6">
    <mergeCell ref="A1:K1"/>
    <mergeCell ref="A2:K2"/>
    <mergeCell ref="C41:H41"/>
    <mergeCell ref="C42:H42"/>
    <mergeCell ref="C43:H43"/>
    <mergeCell ref="C44:H44"/>
  </mergeCells>
  <printOptions horizontalCentered="1"/>
  <pageMargins left="0.590277777777778" right="0.590277777777778" top="0.590277777777778" bottom="0.590277777777778" header="0.511805555555556" footer="0.511805555555556"/>
  <pageSetup paperSize="9" scale="8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K47"/>
  <sheetViews>
    <sheetView view="pageBreakPreview" zoomScale="70" zoomScaleNormal="100" topLeftCell="A19" workbookViewId="0">
      <selection activeCell="L1" sqref="L$1:T$1048576"/>
    </sheetView>
  </sheetViews>
  <sheetFormatPr defaultColWidth="9" defaultRowHeight="11.25"/>
  <cols>
    <col min="1" max="1" width="5.44166666666667" style="4" customWidth="1"/>
    <col min="2" max="2" width="17.775" style="4" customWidth="1"/>
    <col min="3" max="3" width="19.4416666666667" style="4" customWidth="1"/>
    <col min="4" max="4" width="28.6666666666667" style="4" customWidth="1"/>
    <col min="5" max="6" width="6.10833333333333" style="3" customWidth="1"/>
    <col min="7" max="8" width="9" style="5" customWidth="1"/>
    <col min="9" max="9" width="12.1083333333333" style="5" customWidth="1"/>
    <col min="10" max="10" width="10.3333333333333" style="3" customWidth="1"/>
    <col min="11" max="11" width="12.775" style="3" customWidth="1"/>
    <col min="12" max="16384" width="9" style="4"/>
  </cols>
  <sheetData>
    <row r="1" ht="25.05" customHeight="1" spans="1:11">
      <c r="A1" s="6" t="s">
        <v>234</v>
      </c>
      <c r="B1" s="6"/>
      <c r="C1" s="6"/>
      <c r="D1" s="6"/>
      <c r="E1" s="6"/>
      <c r="F1" s="6"/>
      <c r="G1" s="7"/>
      <c r="H1" s="7"/>
      <c r="I1" s="36"/>
      <c r="J1" s="6"/>
      <c r="K1" s="37"/>
    </row>
    <row r="2" ht="25.05" customHeight="1" spans="1:11">
      <c r="A2" s="8" t="s">
        <v>28</v>
      </c>
      <c r="B2" s="8"/>
      <c r="C2" s="8"/>
      <c r="D2" s="8"/>
      <c r="E2" s="8"/>
      <c r="F2" s="8"/>
      <c r="G2" s="9"/>
      <c r="H2" s="9"/>
      <c r="I2" s="9"/>
      <c r="J2" s="8"/>
      <c r="K2" s="8"/>
    </row>
    <row r="3" ht="25.05" customHeight="1" spans="1:11">
      <c r="A3" s="10" t="s">
        <v>10</v>
      </c>
      <c r="B3" s="10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1" t="s">
        <v>34</v>
      </c>
      <c r="H3" s="12" t="s">
        <v>35</v>
      </c>
      <c r="I3" s="38" t="s">
        <v>36</v>
      </c>
      <c r="J3" s="10" t="s">
        <v>13</v>
      </c>
      <c r="K3" s="10" t="s">
        <v>14</v>
      </c>
    </row>
    <row r="4" ht="26.4" customHeight="1" spans="1:11">
      <c r="A4" s="13" t="s">
        <v>157</v>
      </c>
      <c r="B4" s="14"/>
      <c r="C4" s="14"/>
      <c r="D4" s="14"/>
      <c r="E4" s="14"/>
      <c r="F4" s="14"/>
      <c r="G4" s="14"/>
      <c r="H4" s="14"/>
      <c r="I4" s="14"/>
      <c r="J4" s="14"/>
      <c r="K4" s="39"/>
    </row>
    <row r="5" s="1" customFormat="1" ht="27" customHeight="1" spans="1:11">
      <c r="A5" s="15">
        <v>1</v>
      </c>
      <c r="B5" s="16" t="s">
        <v>235</v>
      </c>
      <c r="C5" s="17" t="s">
        <v>236</v>
      </c>
      <c r="D5" s="18" t="s">
        <v>237</v>
      </c>
      <c r="E5" s="19" t="s">
        <v>175</v>
      </c>
      <c r="F5" s="15">
        <v>50</v>
      </c>
      <c r="G5" s="20">
        <v>2505</v>
      </c>
      <c r="H5" s="20">
        <v>50</v>
      </c>
      <c r="I5" s="20">
        <f>(H5+G5)*F5</f>
        <v>127750</v>
      </c>
      <c r="J5" s="40" t="s">
        <v>24</v>
      </c>
      <c r="K5" s="41" t="s">
        <v>238</v>
      </c>
    </row>
    <row r="6" ht="25.05" customHeight="1" spans="1:11">
      <c r="A6" s="13" t="s">
        <v>239</v>
      </c>
      <c r="B6" s="14"/>
      <c r="C6" s="14"/>
      <c r="D6" s="14"/>
      <c r="E6" s="14"/>
      <c r="F6" s="14"/>
      <c r="G6" s="14"/>
      <c r="H6" s="14"/>
      <c r="I6" s="14"/>
      <c r="J6" s="14"/>
      <c r="K6" s="39"/>
    </row>
    <row r="7" s="2" customFormat="1" ht="25.2" customHeight="1" spans="1:11">
      <c r="A7" s="21">
        <v>1</v>
      </c>
      <c r="B7" s="18" t="s">
        <v>240</v>
      </c>
      <c r="C7" s="17" t="s">
        <v>241</v>
      </c>
      <c r="D7" s="18" t="s">
        <v>242</v>
      </c>
      <c r="E7" s="19" t="s">
        <v>98</v>
      </c>
      <c r="F7" s="19">
        <v>1</v>
      </c>
      <c r="G7" s="20">
        <v>20736</v>
      </c>
      <c r="H7" s="20">
        <v>50</v>
      </c>
      <c r="I7" s="27">
        <f t="shared" ref="I7:I8" si="0">(H7+G7)*F7</f>
        <v>20786</v>
      </c>
      <c r="J7" s="40" t="s">
        <v>24</v>
      </c>
      <c r="K7" s="42"/>
    </row>
    <row r="8" s="2" customFormat="1" ht="25.2" customHeight="1" spans="1:11">
      <c r="A8" s="21">
        <v>2</v>
      </c>
      <c r="B8" s="18" t="s">
        <v>243</v>
      </c>
      <c r="C8" s="17" t="s">
        <v>244</v>
      </c>
      <c r="D8" s="22" t="s">
        <v>245</v>
      </c>
      <c r="E8" s="19" t="s">
        <v>75</v>
      </c>
      <c r="F8" s="19">
        <v>1</v>
      </c>
      <c r="G8" s="20">
        <v>5071.36</v>
      </c>
      <c r="H8" s="20">
        <v>50</v>
      </c>
      <c r="I8" s="27">
        <f t="shared" si="0"/>
        <v>5121.36</v>
      </c>
      <c r="J8" s="40" t="s">
        <v>24</v>
      </c>
      <c r="K8" s="42"/>
    </row>
    <row r="9" ht="24.6" customHeight="1" spans="1:11">
      <c r="A9" s="21">
        <v>3</v>
      </c>
      <c r="B9" s="18" t="s">
        <v>246</v>
      </c>
      <c r="C9" s="17" t="s">
        <v>247</v>
      </c>
      <c r="D9" s="23" t="s">
        <v>248</v>
      </c>
      <c r="E9" s="19" t="s">
        <v>98</v>
      </c>
      <c r="F9" s="19">
        <v>1</v>
      </c>
      <c r="G9" s="20">
        <v>3041.28</v>
      </c>
      <c r="H9" s="20">
        <v>50</v>
      </c>
      <c r="I9" s="27">
        <f t="shared" ref="I9:I15" si="1">(H9+G9)*F9</f>
        <v>3091.28</v>
      </c>
      <c r="J9" s="40" t="s">
        <v>24</v>
      </c>
      <c r="K9" s="43"/>
    </row>
    <row r="10" s="2" customFormat="1" ht="25.2" customHeight="1" spans="1:11">
      <c r="A10" s="21">
        <v>4</v>
      </c>
      <c r="B10" s="18" t="s">
        <v>249</v>
      </c>
      <c r="C10" s="24" t="s">
        <v>250</v>
      </c>
      <c r="D10" s="18" t="s">
        <v>251</v>
      </c>
      <c r="E10" s="19" t="s">
        <v>75</v>
      </c>
      <c r="F10" s="19">
        <v>1</v>
      </c>
      <c r="G10" s="20">
        <v>449.28</v>
      </c>
      <c r="H10" s="20">
        <v>50</v>
      </c>
      <c r="I10" s="27">
        <f t="shared" ref="I10:I14" si="2">(H10+G10)*F10</f>
        <v>499.28</v>
      </c>
      <c r="J10" s="40" t="s">
        <v>24</v>
      </c>
      <c r="K10" s="42"/>
    </row>
    <row r="11" ht="24.6" customHeight="1" spans="1:11">
      <c r="A11" s="21">
        <v>5</v>
      </c>
      <c r="B11" s="25" t="s">
        <v>252</v>
      </c>
      <c r="C11" s="26" t="s">
        <v>253</v>
      </c>
      <c r="D11" s="26" t="s">
        <v>254</v>
      </c>
      <c r="E11" s="19" t="s">
        <v>98</v>
      </c>
      <c r="F11" s="19">
        <v>1</v>
      </c>
      <c r="G11" s="27">
        <v>2488.32</v>
      </c>
      <c r="H11" s="20">
        <v>50</v>
      </c>
      <c r="I11" s="27">
        <f t="shared" si="2"/>
        <v>2538.32</v>
      </c>
      <c r="J11" s="40" t="s">
        <v>24</v>
      </c>
      <c r="K11" s="44"/>
    </row>
    <row r="12" s="2" customFormat="1" ht="25.2" customHeight="1" spans="1:11">
      <c r="A12" s="21">
        <v>6</v>
      </c>
      <c r="B12" s="18" t="s">
        <v>255</v>
      </c>
      <c r="C12" s="17" t="s">
        <v>256</v>
      </c>
      <c r="D12" s="22" t="s">
        <v>257</v>
      </c>
      <c r="E12" s="19" t="s">
        <v>98</v>
      </c>
      <c r="F12" s="19">
        <v>1</v>
      </c>
      <c r="G12" s="20">
        <v>1030</v>
      </c>
      <c r="H12" s="20">
        <v>50</v>
      </c>
      <c r="I12" s="27">
        <f t="shared" si="2"/>
        <v>1080</v>
      </c>
      <c r="J12" s="40" t="s">
        <v>24</v>
      </c>
      <c r="K12" s="19"/>
    </row>
    <row r="13" ht="24.6" customHeight="1" spans="1:11">
      <c r="A13" s="21">
        <v>7</v>
      </c>
      <c r="B13" s="18" t="s">
        <v>258</v>
      </c>
      <c r="C13" s="17" t="s">
        <v>259</v>
      </c>
      <c r="D13" s="23" t="s">
        <v>260</v>
      </c>
      <c r="E13" s="19" t="s">
        <v>98</v>
      </c>
      <c r="F13" s="19">
        <v>1</v>
      </c>
      <c r="G13" s="20">
        <v>4815.36</v>
      </c>
      <c r="H13" s="20">
        <v>50</v>
      </c>
      <c r="I13" s="27">
        <f t="shared" si="2"/>
        <v>4865.36</v>
      </c>
      <c r="J13" s="40" t="s">
        <v>24</v>
      </c>
      <c r="K13" s="43"/>
    </row>
    <row r="14" ht="24.6" customHeight="1" spans="1:11">
      <c r="A14" s="21">
        <v>8</v>
      </c>
      <c r="B14" s="18" t="s">
        <v>261</v>
      </c>
      <c r="C14" s="17" t="s">
        <v>262</v>
      </c>
      <c r="D14" s="23" t="s">
        <v>263</v>
      </c>
      <c r="E14" s="19" t="s">
        <v>98</v>
      </c>
      <c r="F14" s="19">
        <v>1</v>
      </c>
      <c r="G14" s="20">
        <v>3139.84</v>
      </c>
      <c r="H14" s="20">
        <v>50</v>
      </c>
      <c r="I14" s="27">
        <f t="shared" si="2"/>
        <v>3189.84</v>
      </c>
      <c r="J14" s="40" t="s">
        <v>24</v>
      </c>
      <c r="K14" s="45" t="s">
        <v>264</v>
      </c>
    </row>
    <row r="15" s="2" customFormat="1" ht="25.2" customHeight="1" spans="1:11">
      <c r="A15" s="21">
        <v>9</v>
      </c>
      <c r="B15" s="18" t="s">
        <v>265</v>
      </c>
      <c r="C15" s="24" t="s">
        <v>266</v>
      </c>
      <c r="D15" s="18" t="s">
        <v>267</v>
      </c>
      <c r="E15" s="19" t="s">
        <v>98</v>
      </c>
      <c r="F15" s="19">
        <v>1</v>
      </c>
      <c r="G15" s="20">
        <v>1187.84</v>
      </c>
      <c r="H15" s="20">
        <v>50</v>
      </c>
      <c r="I15" s="27">
        <f t="shared" si="1"/>
        <v>1237.84</v>
      </c>
      <c r="J15" s="40" t="s">
        <v>24</v>
      </c>
      <c r="K15" s="42"/>
    </row>
    <row r="16" ht="25.05" customHeight="1" spans="1:11">
      <c r="A16" s="13" t="s">
        <v>268</v>
      </c>
      <c r="B16" s="14"/>
      <c r="C16" s="14"/>
      <c r="D16" s="14"/>
      <c r="E16" s="14"/>
      <c r="F16" s="14"/>
      <c r="G16" s="14"/>
      <c r="H16" s="14"/>
      <c r="I16" s="14"/>
      <c r="J16" s="14"/>
      <c r="K16" s="18"/>
    </row>
    <row r="17" s="2" customFormat="1" ht="25.2" customHeight="1" spans="1:11">
      <c r="A17" s="21">
        <v>1</v>
      </c>
      <c r="B17" s="18" t="s">
        <v>269</v>
      </c>
      <c r="C17" s="17" t="s">
        <v>270</v>
      </c>
      <c r="D17" s="22" t="s">
        <v>271</v>
      </c>
      <c r="E17" s="19" t="s">
        <v>98</v>
      </c>
      <c r="F17" s="19">
        <v>1</v>
      </c>
      <c r="G17" s="20">
        <v>1802.5</v>
      </c>
      <c r="H17" s="20">
        <v>50</v>
      </c>
      <c r="I17" s="27">
        <f t="shared" ref="I17" si="3">(H17+G17)*F17</f>
        <v>1852.5</v>
      </c>
      <c r="J17" s="40" t="s">
        <v>24</v>
      </c>
      <c r="K17" s="18" t="s">
        <v>238</v>
      </c>
    </row>
    <row r="18" ht="24.6" customHeight="1" spans="1:11">
      <c r="A18" s="21">
        <v>2</v>
      </c>
      <c r="B18" s="18" t="s">
        <v>272</v>
      </c>
      <c r="C18" s="17" t="s">
        <v>273</v>
      </c>
      <c r="D18" s="23" t="s">
        <v>274</v>
      </c>
      <c r="E18" s="19" t="s">
        <v>98</v>
      </c>
      <c r="F18" s="19">
        <v>1</v>
      </c>
      <c r="G18" s="20">
        <v>3148.8</v>
      </c>
      <c r="H18" s="20">
        <v>50</v>
      </c>
      <c r="I18" s="27">
        <f t="shared" ref="I18" si="4">(H18+G18)*F18</f>
        <v>3198.8</v>
      </c>
      <c r="J18" s="40" t="s">
        <v>24</v>
      </c>
      <c r="K18" s="18" t="s">
        <v>275</v>
      </c>
    </row>
    <row r="19" ht="25.05" customHeight="1" spans="1:11">
      <c r="A19" s="13" t="s">
        <v>276</v>
      </c>
      <c r="B19" s="14"/>
      <c r="C19" s="14"/>
      <c r="D19" s="14"/>
      <c r="E19" s="14"/>
      <c r="F19" s="14"/>
      <c r="G19" s="14"/>
      <c r="H19" s="14"/>
      <c r="I19" s="14"/>
      <c r="J19" s="14"/>
      <c r="K19" s="39"/>
    </row>
    <row r="20" s="2" customFormat="1" ht="27" customHeight="1" spans="1:11">
      <c r="A20" s="21">
        <v>1</v>
      </c>
      <c r="B20" s="18" t="s">
        <v>277</v>
      </c>
      <c r="C20" s="24" t="s">
        <v>278</v>
      </c>
      <c r="D20" s="24" t="s">
        <v>279</v>
      </c>
      <c r="E20" s="19" t="s">
        <v>280</v>
      </c>
      <c r="F20" s="19">
        <v>5</v>
      </c>
      <c r="G20" s="20">
        <v>19.2</v>
      </c>
      <c r="H20" s="28">
        <v>5</v>
      </c>
      <c r="I20" s="27">
        <f t="shared" ref="I20:I24" si="5">(H20+G20)*F20</f>
        <v>121</v>
      </c>
      <c r="J20" s="40" t="s">
        <v>24</v>
      </c>
      <c r="K20" s="19"/>
    </row>
    <row r="21" s="2" customFormat="1" ht="27" customHeight="1" spans="1:11">
      <c r="A21" s="21">
        <v>2</v>
      </c>
      <c r="B21" s="24" t="s">
        <v>277</v>
      </c>
      <c r="C21" s="17" t="s">
        <v>281</v>
      </c>
      <c r="D21" s="17" t="s">
        <v>282</v>
      </c>
      <c r="E21" s="19" t="s">
        <v>280</v>
      </c>
      <c r="F21" s="19">
        <v>2</v>
      </c>
      <c r="G21" s="20">
        <v>14.4</v>
      </c>
      <c r="H21" s="28">
        <v>5</v>
      </c>
      <c r="I21" s="27">
        <f t="shared" si="5"/>
        <v>38.8</v>
      </c>
      <c r="J21" s="40" t="s">
        <v>24</v>
      </c>
      <c r="K21" s="19"/>
    </row>
    <row r="22" ht="24.6" customHeight="1" spans="1:11">
      <c r="A22" s="21">
        <v>3</v>
      </c>
      <c r="B22" s="25" t="s">
        <v>277</v>
      </c>
      <c r="C22" s="29" t="s">
        <v>283</v>
      </c>
      <c r="D22" s="29" t="s">
        <v>284</v>
      </c>
      <c r="E22" s="30" t="s">
        <v>280</v>
      </c>
      <c r="F22" s="19">
        <v>1</v>
      </c>
      <c r="G22" s="27">
        <v>19.2</v>
      </c>
      <c r="H22" s="27">
        <v>5</v>
      </c>
      <c r="I22" s="27">
        <f t="shared" si="5"/>
        <v>24.2</v>
      </c>
      <c r="J22" s="40" t="s">
        <v>24</v>
      </c>
      <c r="K22" s="44"/>
    </row>
    <row r="23" s="2" customFormat="1" ht="25.2" customHeight="1" spans="1:11">
      <c r="A23" s="21">
        <v>4</v>
      </c>
      <c r="B23" s="18" t="s">
        <v>58</v>
      </c>
      <c r="C23" s="25" t="s">
        <v>59</v>
      </c>
      <c r="D23" s="24" t="s">
        <v>58</v>
      </c>
      <c r="E23" s="19" t="s">
        <v>60</v>
      </c>
      <c r="F23" s="19">
        <v>3200</v>
      </c>
      <c r="G23" s="27">
        <v>1.884</v>
      </c>
      <c r="H23" s="27">
        <v>1</v>
      </c>
      <c r="I23" s="27">
        <f t="shared" si="5"/>
        <v>9228.8</v>
      </c>
      <c r="J23" s="46" t="s">
        <v>16</v>
      </c>
      <c r="K23" s="25"/>
    </row>
    <row r="24" s="2" customFormat="1" ht="27" customHeight="1" spans="1:11">
      <c r="A24" s="21">
        <v>5</v>
      </c>
      <c r="B24" s="24" t="s">
        <v>285</v>
      </c>
      <c r="C24" s="24" t="s">
        <v>286</v>
      </c>
      <c r="D24" s="18" t="s">
        <v>286</v>
      </c>
      <c r="E24" s="19" t="s">
        <v>60</v>
      </c>
      <c r="F24" s="19">
        <v>550</v>
      </c>
      <c r="G24" s="20">
        <v>3.576</v>
      </c>
      <c r="H24" s="28">
        <v>1</v>
      </c>
      <c r="I24" s="27">
        <f t="shared" si="5"/>
        <v>2516.8</v>
      </c>
      <c r="J24" s="19" t="s">
        <v>16</v>
      </c>
      <c r="K24" s="4"/>
    </row>
    <row r="25" ht="24.6" customHeight="1" spans="1:11">
      <c r="A25" s="21">
        <v>6</v>
      </c>
      <c r="B25" s="25" t="s">
        <v>287</v>
      </c>
      <c r="C25" s="24" t="s">
        <v>288</v>
      </c>
      <c r="D25" s="18" t="s">
        <v>288</v>
      </c>
      <c r="E25" s="19" t="s">
        <v>60</v>
      </c>
      <c r="F25" s="19">
        <v>550</v>
      </c>
      <c r="G25" s="20">
        <v>5.16</v>
      </c>
      <c r="H25" s="28">
        <v>1</v>
      </c>
      <c r="I25" s="27">
        <f t="shared" ref="I25:I26" si="6">(H25+G25)*F25</f>
        <v>3388</v>
      </c>
      <c r="J25" s="19" t="s">
        <v>16</v>
      </c>
      <c r="K25" s="19"/>
    </row>
    <row r="26" s="2" customFormat="1" ht="25.2" customHeight="1" spans="1:11">
      <c r="A26" s="21">
        <v>7</v>
      </c>
      <c r="B26" s="18" t="s">
        <v>289</v>
      </c>
      <c r="C26" s="24" t="s">
        <v>232</v>
      </c>
      <c r="D26" s="18" t="s">
        <v>232</v>
      </c>
      <c r="E26" s="19" t="s">
        <v>60</v>
      </c>
      <c r="F26" s="19">
        <v>1100</v>
      </c>
      <c r="G26" s="20">
        <v>1.56</v>
      </c>
      <c r="H26" s="27">
        <v>5</v>
      </c>
      <c r="I26" s="27">
        <f t="shared" si="6"/>
        <v>7216</v>
      </c>
      <c r="J26" s="47" t="s">
        <v>233</v>
      </c>
      <c r="K26" s="4"/>
    </row>
    <row r="27" ht="25.05" customHeight="1" spans="1:11">
      <c r="A27" s="31" t="s">
        <v>110</v>
      </c>
      <c r="B27" s="32" t="s">
        <v>111</v>
      </c>
      <c r="C27" s="33"/>
      <c r="D27" s="33"/>
      <c r="E27" s="33"/>
      <c r="F27" s="33"/>
      <c r="G27" s="34"/>
      <c r="H27" s="35"/>
      <c r="I27" s="48">
        <f>SUM(I5:I26)</f>
        <v>197744.18</v>
      </c>
      <c r="J27" s="33"/>
      <c r="K27" s="49"/>
    </row>
    <row r="28" ht="25.05" customHeight="1" spans="1:11">
      <c r="A28" s="31" t="s">
        <v>112</v>
      </c>
      <c r="B28" s="32" t="s">
        <v>113</v>
      </c>
      <c r="C28" s="33" t="s">
        <v>114</v>
      </c>
      <c r="D28" s="33"/>
      <c r="E28" s="33"/>
      <c r="F28" s="33"/>
      <c r="G28" s="34"/>
      <c r="H28" s="35"/>
      <c r="I28" s="50">
        <f>I27*2%</f>
        <v>3954.8836</v>
      </c>
      <c r="J28" s="33"/>
      <c r="K28" s="51"/>
    </row>
    <row r="29" ht="25.05" customHeight="1" spans="1:11">
      <c r="A29" s="31" t="s">
        <v>115</v>
      </c>
      <c r="B29" s="32" t="s">
        <v>116</v>
      </c>
      <c r="C29" s="33" t="s">
        <v>117</v>
      </c>
      <c r="D29" s="33"/>
      <c r="E29" s="33"/>
      <c r="F29" s="33"/>
      <c r="G29" s="34"/>
      <c r="H29" s="35"/>
      <c r="I29" s="52">
        <f>SUM(I27:I28)*9%</f>
        <v>18152.915724</v>
      </c>
      <c r="J29" s="33"/>
      <c r="K29" s="51"/>
    </row>
    <row r="30" ht="25.05" customHeight="1" spans="1:11">
      <c r="A30" s="31" t="s">
        <v>118</v>
      </c>
      <c r="B30" s="32" t="s">
        <v>119</v>
      </c>
      <c r="C30" s="33" t="s">
        <v>120</v>
      </c>
      <c r="D30" s="33"/>
      <c r="E30" s="33"/>
      <c r="F30" s="33"/>
      <c r="G30" s="34"/>
      <c r="H30" s="35"/>
      <c r="I30" s="50">
        <f>SUM(I27:I29)</f>
        <v>219851.979324</v>
      </c>
      <c r="J30" s="33"/>
      <c r="K30" s="51"/>
    </row>
    <row r="40" s="3" customFormat="1" spans="1:9">
      <c r="A40" s="4"/>
      <c r="B40" s="4"/>
      <c r="C40" s="4"/>
      <c r="D40" s="4"/>
      <c r="G40" s="5"/>
      <c r="H40" s="5"/>
      <c r="I40" s="5"/>
    </row>
    <row r="41" s="3" customFormat="1" spans="1:9">
      <c r="A41" s="4"/>
      <c r="B41" s="4"/>
      <c r="C41" s="4"/>
      <c r="D41" s="4"/>
      <c r="G41" s="5"/>
      <c r="H41" s="5"/>
      <c r="I41" s="5"/>
    </row>
    <row r="42" s="3" customFormat="1" spans="1:9">
      <c r="A42" s="4"/>
      <c r="B42" s="4"/>
      <c r="C42" s="4"/>
      <c r="D42" s="4"/>
      <c r="G42" s="5"/>
      <c r="H42" s="5"/>
      <c r="I42" s="5"/>
    </row>
    <row r="43" s="3" customFormat="1" spans="1:9">
      <c r="A43" s="4"/>
      <c r="B43" s="4"/>
      <c r="C43" s="4"/>
      <c r="D43" s="4"/>
      <c r="G43" s="5"/>
      <c r="H43" s="5"/>
      <c r="I43" s="5"/>
    </row>
    <row r="44" s="3" customFormat="1" spans="1:9">
      <c r="A44" s="4"/>
      <c r="B44" s="4"/>
      <c r="C44" s="4"/>
      <c r="D44" s="4"/>
      <c r="G44" s="5"/>
      <c r="H44" s="5"/>
      <c r="I44" s="5"/>
    </row>
    <row r="45" s="3" customFormat="1" spans="1:9">
      <c r="A45" s="4"/>
      <c r="B45" s="4"/>
      <c r="C45" s="4"/>
      <c r="D45" s="4"/>
      <c r="G45" s="5"/>
      <c r="H45" s="5"/>
      <c r="I45" s="5"/>
    </row>
    <row r="46" s="3" customFormat="1" spans="1:9">
      <c r="A46" s="4"/>
      <c r="B46" s="4"/>
      <c r="C46" s="4"/>
      <c r="D46" s="4"/>
      <c r="G46" s="5"/>
      <c r="H46" s="5"/>
      <c r="I46" s="5"/>
    </row>
    <row r="47" s="3" customFormat="1" spans="1:9">
      <c r="A47" s="4"/>
      <c r="B47" s="4"/>
      <c r="C47" s="4"/>
      <c r="D47" s="4"/>
      <c r="G47" s="5"/>
      <c r="H47" s="5"/>
      <c r="I47" s="5"/>
    </row>
  </sheetData>
  <mergeCells count="6">
    <mergeCell ref="A1:K1"/>
    <mergeCell ref="A2:K2"/>
    <mergeCell ref="C27:H27"/>
    <mergeCell ref="C28:H28"/>
    <mergeCell ref="C29:H29"/>
    <mergeCell ref="C30:H30"/>
  </mergeCells>
  <printOptions horizontalCentered="1"/>
  <pageMargins left="0.590277777777778" right="0.590277777777778" top="0.590277777777778" bottom="0.590277777777778" header="0.511805555555556" footer="0.51180555555555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</vt:lpstr>
      <vt:lpstr>汇总表</vt:lpstr>
      <vt:lpstr>一、综合布线</vt:lpstr>
      <vt:lpstr>二、计算机网络</vt:lpstr>
      <vt:lpstr>三、程控交换机</vt:lpstr>
      <vt:lpstr>四、视频监控系统</vt:lpstr>
      <vt:lpstr>五、背景音乐系统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逸之富จุ๊บ</cp:lastModifiedBy>
  <dcterms:created xsi:type="dcterms:W3CDTF">2018-01-29T06:59:00Z</dcterms:created>
  <cp:lastPrinted>2018-09-30T02:44:00Z</cp:lastPrinted>
  <dcterms:modified xsi:type="dcterms:W3CDTF">2021-07-17T00:17:39Z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8DD77B6B79744C4583DC1C6E368AC499</vt:lpwstr>
  </property>
</Properties>
</file>