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71" windowHeight="12900"/>
  </bookViews>
  <sheets>
    <sheet name="体育馆器材及配套设施 (2)" sheetId="5" r:id="rId1"/>
    <sheet name="游泳馆器材及配套设施 (2)" sheetId="6" r:id="rId2"/>
  </sheets>
  <definedNames>
    <definedName name="_xlnm._FilterDatabase" localSheetId="0" hidden="1">'体育馆器材及配套设施 (2)'!$A$2:$K$189</definedName>
    <definedName name="_xlnm._FilterDatabase" localSheetId="1" hidden="1">'游泳馆器材及配套设施 (2)'!$A$2:$K$38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<sst xmlns="http://schemas.openxmlformats.org/spreadsheetml/2006/main" count="912" uniqueCount="494">
  <si>
    <t>体育馆器材及配套设施</t>
  </si>
  <si>
    <t>序号</t>
  </si>
  <si>
    <t>名称</t>
  </si>
  <si>
    <t>标的名称</t>
  </si>
  <si>
    <t>品牌</t>
  </si>
  <si>
    <t>型号</t>
  </si>
  <si>
    <t>产品描述</t>
  </si>
  <si>
    <t>单位</t>
  </si>
  <si>
    <t>数量</t>
  </si>
  <si>
    <t>控制单价（元）</t>
  </si>
  <si>
    <t>合计（元）</t>
  </si>
  <si>
    <t>跳高海绵包</t>
  </si>
  <si>
    <t>A02460100 田赛设备</t>
  </si>
  <si>
    <r>
      <rPr>
        <sz val="10"/>
        <rFont val="宋体"/>
        <charset val="134"/>
      </rPr>
      <t xml:space="preserve">规格：6000×4000×770  </t>
    </r>
    <r>
      <rPr>
        <sz val="10"/>
        <color rgb="FFFF0000"/>
        <rFont val="宋体"/>
        <charset val="134"/>
      </rPr>
      <t>（允许偏差±3%）</t>
    </r>
    <r>
      <rPr>
        <sz val="10"/>
        <rFont val="宋体"/>
        <charset val="134"/>
      </rPr>
      <t xml:space="preserve">                  
颜色：蓝红色
优质PVC网眼、优质PVC经编布、超软海绵、XPE
用于跳高比赛、训练</t>
    </r>
  </si>
  <si>
    <t>套</t>
  </si>
  <si>
    <t>跳高海绵包底架</t>
  </si>
  <si>
    <r>
      <rPr>
        <sz val="10"/>
        <rFont val="宋体"/>
        <charset val="134"/>
      </rPr>
      <t>规格：3800mm×5800mm×100mm</t>
    </r>
    <r>
      <rPr>
        <sz val="10"/>
        <color rgb="FFFF0000"/>
        <rFont val="宋体"/>
        <charset val="134"/>
      </rPr>
      <t>（允许偏差±3%）</t>
    </r>
    <r>
      <rPr>
        <sz val="10"/>
        <rFont val="宋体"/>
        <charset val="134"/>
      </rPr>
      <t xml:space="preserve">
颜色：金属本色
材质：铝合金
性能：与6000mm×4150mm跳高海绵包配套使用，
防水防风透气，保护海绵包，延长使用寿命。</t>
    </r>
  </si>
  <si>
    <t>跳高海绵包防护棚</t>
  </si>
  <si>
    <r>
      <rPr>
        <sz val="10"/>
        <rFont val="宋体"/>
        <charset val="134"/>
      </rPr>
      <t>规格：6000mm×4150mm海绵包用</t>
    </r>
    <r>
      <rPr>
        <sz val="10"/>
        <color rgb="FFFF0000"/>
        <rFont val="宋体"/>
        <charset val="134"/>
      </rPr>
      <t>（允许偏差±3%）</t>
    </r>
    <r>
      <rPr>
        <sz val="10"/>
        <rFont val="宋体"/>
        <charset val="134"/>
      </rPr>
      <t xml:space="preserve">
重量：约300kg
颜色：蓝色
材质：铝合金框架
性能：本产品做为海绵包用辅助器材，主要应用于海绵包的遮盖防护，框架底部带脚轮，移动方便灵活。</t>
    </r>
  </si>
  <si>
    <t>跨栏运输车</t>
  </si>
  <si>
    <t>A02460200 径赛设备</t>
  </si>
  <si>
    <r>
      <rPr>
        <sz val="10"/>
        <rFont val="宋体"/>
        <charset val="134"/>
      </rPr>
      <t>规格：1443mm×1060mm×967mm</t>
    </r>
    <r>
      <rPr>
        <sz val="10"/>
        <color rgb="FFFF0000"/>
        <rFont val="宋体"/>
        <charset val="134"/>
      </rPr>
      <t>（允许偏差±3%）</t>
    </r>
    <r>
      <rPr>
        <sz val="10"/>
        <rFont val="宋体"/>
        <charset val="134"/>
      </rPr>
      <t xml:space="preserve">
重量：约48kg
颜色：桃红色
材质：优质焊接钢管
性能：本产品适用于国内国际赛事，
运输跨栏省时省力。</t>
    </r>
  </si>
  <si>
    <t>比赛跨栏</t>
  </si>
  <si>
    <r>
      <rPr>
        <sz val="10"/>
        <rFont val="宋体"/>
        <charset val="134"/>
      </rPr>
      <t>规格：1067mm、991mm、914mm、838mm、762mm
重量：13.5kg</t>
    </r>
    <r>
      <rPr>
        <sz val="10"/>
        <color rgb="FFFF0000"/>
        <rFont val="宋体"/>
        <charset val="134"/>
      </rPr>
      <t>（允许偏差±3%）</t>
    </r>
    <r>
      <rPr>
        <sz val="10"/>
        <rFont val="宋体"/>
        <charset val="134"/>
      </rPr>
      <t xml:space="preserve">
颜色：红白色
材质：方管和焊接立管为钢制，跨栏板为塑料材质
性能：本产品高度可自动调节，适用于国内国际比赛，室内外皆可使用，</t>
    </r>
  </si>
  <si>
    <t>个</t>
  </si>
  <si>
    <t>跨栏丈量尺</t>
  </si>
  <si>
    <r>
      <rPr>
        <sz val="10"/>
        <rFont val="宋体"/>
        <charset val="134"/>
      </rPr>
      <t>规格：1200mm
重量：0.6kg</t>
    </r>
    <r>
      <rPr>
        <sz val="10"/>
        <color rgb="FFFF0000"/>
        <rFont val="宋体"/>
        <charset val="134"/>
      </rPr>
      <t>（允许偏差±3%）</t>
    </r>
    <r>
      <rPr>
        <sz val="10"/>
        <rFont val="宋体"/>
        <charset val="134"/>
      </rPr>
      <t xml:space="preserve">
颜色：银灰色
材质：不锈钢材质
性能：用于丈量</t>
    </r>
  </si>
  <si>
    <t>道次墩</t>
  </si>
  <si>
    <r>
      <rPr>
        <sz val="10"/>
        <rFont val="宋体"/>
        <charset val="134"/>
      </rPr>
      <t>规格：420mm
重量：5kg</t>
    </r>
    <r>
      <rPr>
        <sz val="10"/>
        <color rgb="FFFF0000"/>
        <rFont val="宋体"/>
        <charset val="134"/>
      </rPr>
      <t>（允许偏差±3%）</t>
    </r>
    <r>
      <rPr>
        <sz val="10"/>
        <rFont val="宋体"/>
        <charset val="134"/>
      </rPr>
      <t xml:space="preserve">
颜色：白色
材质：玻璃钢材质
性能：用于标志</t>
    </r>
  </si>
  <si>
    <t>接力棒</t>
  </si>
  <si>
    <t>规格：长280mm—300mm，直径40mm±2mm
重量：0.05kg/支
颜色：红、黑、黄、蓝、白、紫、灰、绿8种颜色
材质：铝合金材质
性能：用于比赛</t>
  </si>
  <si>
    <t>终点铜钟记圈牌</t>
  </si>
  <si>
    <r>
      <rPr>
        <sz val="10"/>
        <rFont val="宋体"/>
        <charset val="134"/>
      </rPr>
      <t>规格：1535mm×606mm×606mm</t>
    </r>
    <r>
      <rPr>
        <sz val="10"/>
        <color rgb="FFFF0000"/>
        <rFont val="宋体"/>
        <charset val="134"/>
      </rPr>
      <t>（允许偏差±3%）</t>
    </r>
    <r>
      <rPr>
        <sz val="10"/>
        <rFont val="宋体"/>
        <charset val="134"/>
      </rPr>
      <t xml:space="preserve">
重量：约25kg
颜色：桃红色
材质：优质焊接钢管
性能：可挂铜钟，数字拨号0-9。</t>
    </r>
  </si>
  <si>
    <t>道次犯规标志</t>
  </si>
  <si>
    <r>
      <rPr>
        <sz val="10"/>
        <rFont val="宋体"/>
        <charset val="134"/>
      </rPr>
      <t>规格：105mm×145mm</t>
    </r>
    <r>
      <rPr>
        <sz val="10"/>
        <color rgb="FFFF0000"/>
        <rFont val="宋体"/>
        <charset val="134"/>
      </rPr>
      <t>（允许偏差±3%）</t>
    </r>
    <r>
      <rPr>
        <sz val="10"/>
        <rFont val="宋体"/>
        <charset val="134"/>
      </rPr>
      <t xml:space="preserve">
重量：0.015kg
颜色：红黑色、黄黑色、黑色、红色
材质：PVC材质
性能：裁判员用</t>
    </r>
  </si>
  <si>
    <t>裁判手旗</t>
  </si>
  <si>
    <t>A02462900 体育运动辅助设备</t>
  </si>
  <si>
    <r>
      <rPr>
        <sz val="10"/>
        <rFont val="宋体"/>
        <charset val="134"/>
      </rPr>
      <t>规格：旗面450mm×350mm，旗杆500mm</t>
    </r>
    <r>
      <rPr>
        <sz val="10"/>
        <color rgb="FFFF0000"/>
        <rFont val="宋体"/>
        <charset val="134"/>
      </rPr>
      <t>（允许偏差±3%）</t>
    </r>
    <r>
      <rPr>
        <sz val="10"/>
        <rFont val="宋体"/>
        <charset val="134"/>
      </rPr>
      <t xml:space="preserve">
重量：0.4kg
颜色：黑色手柄，旗面为红色、黄色、绿色、白色
材质：塑料把手，旗杆PPR材质，绸布旗面
性能：裁判员用</t>
    </r>
  </si>
  <si>
    <t>裁判手旗（黄色）</t>
  </si>
  <si>
    <r>
      <rPr>
        <sz val="10"/>
        <rFont val="宋体"/>
        <charset val="134"/>
      </rPr>
      <t>规格：旗面450mm×350mm，旗杆500mm</t>
    </r>
    <r>
      <rPr>
        <sz val="10"/>
        <color rgb="FFFF0000"/>
        <rFont val="宋体"/>
        <charset val="134"/>
      </rPr>
      <t>（允许偏差±3%）</t>
    </r>
    <r>
      <rPr>
        <sz val="10"/>
        <rFont val="宋体"/>
        <charset val="134"/>
      </rPr>
      <t xml:space="preserve">
重量：0.4kg
颜色：黑色手柄，旗面为黄色
材质：塑料把手，旗杆PPR材质，绸布旗面
性能：裁判员用</t>
    </r>
  </si>
  <si>
    <t>根</t>
  </si>
  <si>
    <t>抢道标志</t>
  </si>
  <si>
    <r>
      <rPr>
        <sz val="10"/>
        <rFont val="宋体"/>
        <charset val="134"/>
      </rPr>
      <t>规格：50mm×50mm×130mm</t>
    </r>
    <r>
      <rPr>
        <sz val="10"/>
        <color rgb="FFFF0000"/>
        <rFont val="宋体"/>
        <charset val="134"/>
      </rPr>
      <t>（允许偏差±3%）</t>
    </r>
    <r>
      <rPr>
        <sz val="10"/>
        <rFont val="宋体"/>
        <charset val="134"/>
      </rPr>
      <t xml:space="preserve">
重量：约0.5kg
颜色：黄色（与跑道颜色区别）
性能：小巧，固定方便，提示运动员抢道。</t>
    </r>
  </si>
  <si>
    <t>弯道标志</t>
  </si>
  <si>
    <t>规格：290mm
重量：0.075kg
颜色：橘红色
材质：塑料材质
性能：警示作用</t>
  </si>
  <si>
    <t>皮尺</t>
  </si>
  <si>
    <t>100米</t>
  </si>
  <si>
    <t>颁奖台</t>
  </si>
  <si>
    <t>规格：6000mm×600mm×（600mm、450mm、300mm）（允许偏差±3%）
重量：约105kg
颜色：桃红色
材质：钢架、木面板、上铺地毯
性能：三段阶梯式，用于颁奖、领奖，结实耐用</t>
  </si>
  <si>
    <t>伸缩裁判台</t>
  </si>
  <si>
    <r>
      <rPr>
        <sz val="10"/>
        <rFont val="宋体"/>
        <charset val="134"/>
      </rPr>
      <t>规格：24座伸缩式
重量：</t>
    </r>
    <r>
      <rPr>
        <sz val="10"/>
        <color rgb="FFFF0000"/>
        <rFont val="宋体"/>
        <charset val="134"/>
      </rPr>
      <t>约</t>
    </r>
    <r>
      <rPr>
        <sz val="10"/>
        <rFont val="宋体"/>
        <charset val="134"/>
      </rPr>
      <t>300kg
颜色：白色、红色
材质：钢制主体，塑料座椅
性能：可伸缩，场地使用</t>
    </r>
  </si>
  <si>
    <t>起跑器</t>
  </si>
  <si>
    <r>
      <rPr>
        <sz val="10"/>
        <rFont val="宋体"/>
        <charset val="134"/>
      </rPr>
      <t>规格：928mm×78mm×8mm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12kg
颜色：银色
材质：铝合金
性能：用于比赛</t>
    </r>
  </si>
  <si>
    <t>付</t>
  </si>
  <si>
    <t>起跑器运输车</t>
  </si>
  <si>
    <r>
      <rPr>
        <sz val="10"/>
        <rFont val="宋体"/>
        <charset val="134"/>
      </rPr>
      <t>规格：1455mm×600mm×1538mm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38kg
材质：优质焊接钢管
性能：用于起跑器的运输和存放</t>
    </r>
  </si>
  <si>
    <t>跳远显示距离</t>
  </si>
  <si>
    <r>
      <rPr>
        <sz val="10"/>
        <rFont val="宋体"/>
        <charset val="134"/>
      </rPr>
      <t>规格：4000mm×508mm×555mm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30kg
颜色：桃红色
材质：钢制主架
性能：本产品可用于跳远显示距离</t>
    </r>
  </si>
  <si>
    <t>起跳板</t>
  </si>
  <si>
    <r>
      <rPr>
        <sz val="10"/>
        <rFont val="宋体"/>
        <charset val="134"/>
      </rPr>
      <t>规格：1220mm×340mm×100mm</t>
    </r>
    <r>
      <rPr>
        <sz val="10"/>
        <color rgb="FFFF0000"/>
        <rFont val="宋体"/>
        <charset val="134"/>
      </rPr>
      <t>（允许偏差±3%）</t>
    </r>
    <r>
      <rPr>
        <sz val="10"/>
        <rFont val="宋体"/>
        <charset val="134"/>
      </rPr>
      <t xml:space="preserve">
重量：约8kg
颜色：白色
材质：木质喷漆
性能：用于跳远</t>
    </r>
  </si>
  <si>
    <t>起跳板显示牌</t>
  </si>
  <si>
    <r>
      <rPr>
        <sz val="10"/>
        <rFont val="宋体"/>
        <charset val="134"/>
      </rPr>
      <t>规格：400mm×30mm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4kg
颜色：蓝白相间
材质：玻璃钢
性能：用于跳远</t>
    </r>
  </si>
  <si>
    <t>平沙把</t>
  </si>
  <si>
    <r>
      <rPr>
        <sz val="10"/>
        <rFont val="宋体"/>
        <charset val="134"/>
      </rPr>
      <t>尺寸：2500mm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5kg
颜色：深红色
材质：金属
性能：具有翻松平整沙坑功能</t>
    </r>
  </si>
  <si>
    <t>跳高架</t>
  </si>
  <si>
    <r>
      <rPr>
        <sz val="10"/>
        <rFont val="宋体"/>
        <charset val="134"/>
      </rPr>
      <t>规格：600mm—2600mm
重量：</t>
    </r>
    <r>
      <rPr>
        <sz val="10"/>
        <color rgb="FFFF0000"/>
        <rFont val="宋体"/>
        <charset val="134"/>
      </rPr>
      <t>约</t>
    </r>
    <r>
      <rPr>
        <sz val="10"/>
        <rFont val="宋体"/>
        <charset val="134"/>
      </rPr>
      <t>25kg
颜色：金色
材质：铝合金立柱
性能：用于训练或比赛</t>
    </r>
  </si>
  <si>
    <t>跳高横杆</t>
  </si>
  <si>
    <t xml:space="preserve">规格：4000mm
重量：2kg
颜色：红黄相间
材质：玻璃纤维
性能：用于训练或比赛 </t>
  </si>
  <si>
    <t>铅球车</t>
  </si>
  <si>
    <t>规格：1100mm×671mm×927mm / 1000mm×522mm×1097.5mm / 1116mm×522mm×1116mm
颜色：桃红色
材质：优质焊接钢管
性能：本产品牢固可靠，适用于国内国际赛事，全规格铅球皆可摆放运输，省时省力，轻便快捷</t>
  </si>
  <si>
    <t>辆</t>
  </si>
  <si>
    <t>铅球 4KG</t>
  </si>
  <si>
    <t>铅球 4KG ，碳钢 ，</t>
  </si>
  <si>
    <t>铅球7.26kg</t>
  </si>
  <si>
    <t>铅球7.26kg ，碳钢，</t>
  </si>
  <si>
    <t>卷尺</t>
  </si>
  <si>
    <t>100m钢卷尺 1.75kg
钢制材质</t>
  </si>
  <si>
    <t>橡皮泥刮刀</t>
  </si>
  <si>
    <t>颜色：银灰色
材质：不锈钢
性能：用于刮橡皮泥</t>
  </si>
  <si>
    <t>落地插签</t>
  </si>
  <si>
    <r>
      <rPr>
        <sz val="10"/>
        <rFont val="宋体"/>
        <charset val="134"/>
      </rPr>
      <t>规格：高750mm</t>
    </r>
    <r>
      <rPr>
        <sz val="10"/>
        <color rgb="FFFF0000"/>
        <rFont val="宋体"/>
        <charset val="134"/>
      </rPr>
      <t>（允许偏差±3%）</t>
    </r>
    <r>
      <rPr>
        <sz val="10"/>
        <rFont val="宋体"/>
        <charset val="134"/>
      </rPr>
      <t xml:space="preserve">
重量：约0.5kg
颜色：银灰色
材质：优质焊接钢管
性能：携带方便，可迅速标记。</t>
    </r>
  </si>
  <si>
    <t>跳高成绩牌</t>
  </si>
  <si>
    <r>
      <rPr>
        <sz val="10"/>
        <rFont val="宋体"/>
        <charset val="134"/>
      </rPr>
      <t>规格：1200mm×800mm</t>
    </r>
    <r>
      <rPr>
        <sz val="10"/>
        <color rgb="FFFF0000"/>
        <rFont val="宋体"/>
        <charset val="134"/>
      </rPr>
      <t>（允许偏差±3%）</t>
    </r>
    <r>
      <rPr>
        <sz val="10"/>
        <rFont val="宋体"/>
        <charset val="134"/>
      </rPr>
      <t xml:space="preserve">
重量：15kg
颜色：蓝色底座，银灰色支柱
材质：铸铁底座，不锈钢支柱
性能：手动翻牌，用于显示运动员成绩</t>
    </r>
  </si>
  <si>
    <t>秒表</t>
  </si>
  <si>
    <t>30道秒表
黑色 ABS塑料</t>
  </si>
  <si>
    <t>300记忆潜水游泳防水</t>
  </si>
  <si>
    <t>喇叭</t>
  </si>
  <si>
    <t>A02091210 扩音设备</t>
  </si>
  <si>
    <r>
      <rPr>
        <sz val="10"/>
        <rFont val="宋体"/>
        <charset val="134"/>
      </rPr>
      <t>规格：400mm×160mm</t>
    </r>
    <r>
      <rPr>
        <sz val="10"/>
        <color rgb="FFFF0000"/>
        <rFont val="宋体"/>
        <charset val="134"/>
      </rPr>
      <t>（允许偏差±3%）</t>
    </r>
    <r>
      <rPr>
        <sz val="10"/>
        <rFont val="宋体"/>
        <charset val="134"/>
      </rPr>
      <t xml:space="preserve">
重量：0.8kg
颜色：白色
材质：ABS塑料
性能：裁判员用</t>
    </r>
  </si>
  <si>
    <t>遮阳棚</t>
  </si>
  <si>
    <t>A02469900 其他体育设备设施</t>
  </si>
  <si>
    <t>规格：φ2700mm
材质：铝合金骨架
性能：防雨、遮阳。</t>
  </si>
  <si>
    <t>起跳板底座</t>
  </si>
  <si>
    <r>
      <rPr>
        <sz val="10"/>
        <rFont val="宋体"/>
        <charset val="134"/>
      </rPr>
      <t>规格：1250mm×360mm×120mm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10kg
颜色：银灰色
材质：铁质镀锌
性能：用于跳远</t>
    </r>
  </si>
  <si>
    <t>镁粉盒</t>
  </si>
  <si>
    <r>
      <rPr>
        <sz val="10"/>
        <rFont val="宋体"/>
        <charset val="134"/>
      </rPr>
      <t>规格：900mm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17kg
颜色：白色
材质：喷漆铁底座，玻璃钢盒
性能：用于装置镁粉</t>
    </r>
  </si>
  <si>
    <t>钢尺</t>
  </si>
  <si>
    <t>30m钢卷尺 1kg
钢制材质</t>
  </si>
  <si>
    <t>把</t>
  </si>
  <si>
    <t>实心球1kg</t>
  </si>
  <si>
    <t>1kg 硅胶塑料</t>
  </si>
  <si>
    <t>块</t>
  </si>
  <si>
    <t>实心球2kg</t>
  </si>
  <si>
    <t>2kg 硅胶塑料</t>
  </si>
  <si>
    <t>实心球3kg</t>
  </si>
  <si>
    <t>3kg硅胶塑料</t>
  </si>
  <si>
    <t>橡皮泥板</t>
  </si>
  <si>
    <r>
      <rPr>
        <sz val="10"/>
        <rFont val="宋体"/>
        <charset val="134"/>
      </rPr>
      <t>规格：1220mm×100mm×27mm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1kg
颜色：红色
材质：木质喷漆
性能：用于跳远</t>
    </r>
  </si>
  <si>
    <t>铅球砥趾板</t>
  </si>
  <si>
    <r>
      <rPr>
        <sz val="10"/>
        <rFont val="宋体"/>
        <charset val="134"/>
      </rPr>
      <t>规格：宽度112mm—300mm，弧线弦长1210mm
重量：</t>
    </r>
    <r>
      <rPr>
        <sz val="10"/>
        <color rgb="FFFF0000"/>
        <rFont val="宋体"/>
        <charset val="134"/>
      </rPr>
      <t>约</t>
    </r>
    <r>
      <rPr>
        <sz val="10"/>
        <rFont val="宋体"/>
        <charset val="134"/>
      </rPr>
      <t>15kg
颜色：白色
材质：木质喷漆
性能：用于铅球、链球</t>
    </r>
  </si>
  <si>
    <t>短投远度距离牌</t>
  </si>
  <si>
    <r>
      <rPr>
        <sz val="10"/>
        <rFont val="宋体"/>
        <charset val="134"/>
      </rPr>
      <t>规格：400mm
重量：</t>
    </r>
    <r>
      <rPr>
        <sz val="10"/>
        <color rgb="FFFF0000"/>
        <rFont val="宋体"/>
        <charset val="134"/>
      </rPr>
      <t>约</t>
    </r>
    <r>
      <rPr>
        <sz val="10"/>
        <rFont val="宋体"/>
        <charset val="134"/>
      </rPr>
      <t>8kg
颜色：白色
材质：玻璃钢
性能：用于铅球</t>
    </r>
  </si>
  <si>
    <t>长投远度距离牌</t>
  </si>
  <si>
    <r>
      <rPr>
        <sz val="10"/>
        <rFont val="宋体"/>
        <charset val="134"/>
      </rPr>
      <t>规格：400mm
重量：</t>
    </r>
    <r>
      <rPr>
        <sz val="10"/>
        <color rgb="FFFF0000"/>
        <rFont val="宋体"/>
        <charset val="134"/>
      </rPr>
      <t>约</t>
    </r>
    <r>
      <rPr>
        <sz val="10"/>
        <rFont val="宋体"/>
        <charset val="134"/>
      </rPr>
      <t>8kg
颜色：白色
材质：玻璃钢
性能：用于标枪、铁饼</t>
    </r>
  </si>
  <si>
    <t>5CM宽的白色标志带</t>
  </si>
  <si>
    <t>5cm 白色</t>
  </si>
  <si>
    <t>米</t>
  </si>
  <si>
    <t>跳远等用的助跑标志</t>
  </si>
  <si>
    <r>
      <rPr>
        <sz val="10"/>
        <rFont val="宋体"/>
        <charset val="134"/>
      </rPr>
      <t>尺寸：80mm×80mm
重量：</t>
    </r>
    <r>
      <rPr>
        <sz val="10"/>
        <color rgb="FFFF0000"/>
        <rFont val="宋体"/>
        <charset val="134"/>
      </rPr>
      <t>约</t>
    </r>
    <r>
      <rPr>
        <sz val="10"/>
        <rFont val="宋体"/>
        <charset val="134"/>
      </rPr>
      <t>0.1kg
颜色：各种颜色
材质：亚克力
性能：用于标记</t>
    </r>
  </si>
  <si>
    <t>“STOP”标志墩</t>
  </si>
  <si>
    <r>
      <rPr>
        <sz val="10"/>
        <rFont val="宋体"/>
        <charset val="134"/>
      </rPr>
      <t>规格：675mm
重量：</t>
    </r>
    <r>
      <rPr>
        <sz val="10"/>
        <color rgb="FFFF0000"/>
        <rFont val="宋体"/>
        <charset val="134"/>
      </rPr>
      <t>约</t>
    </r>
    <r>
      <rPr>
        <sz val="10"/>
        <rFont val="宋体"/>
        <charset val="134"/>
      </rPr>
      <t>5kg
颜色：橘红色
材质：塑料
性能：警示用</t>
    </r>
  </si>
  <si>
    <t>成绩公告牌</t>
  </si>
  <si>
    <r>
      <rPr>
        <sz val="10"/>
        <rFont val="宋体"/>
        <charset val="134"/>
      </rPr>
      <t>规格：1000mm×2000mm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10kg
颜色：可调节黑支架，白板
材质：方管喷漆底座，白板为镀锌材质
性能：用于记录运动员成绩和检录</t>
    </r>
  </si>
  <si>
    <t>平板手推车</t>
  </si>
  <si>
    <r>
      <rPr>
        <sz val="10"/>
        <rFont val="宋体"/>
        <charset val="134"/>
      </rPr>
      <t>规格：2000mm×1000mm×1030mm</t>
    </r>
    <r>
      <rPr>
        <sz val="10"/>
        <color rgb="FFFF0000"/>
        <rFont val="宋体"/>
        <charset val="134"/>
      </rPr>
      <t>（允许偏差±3%）</t>
    </r>
    <r>
      <rPr>
        <sz val="10"/>
        <rFont val="宋体"/>
        <charset val="134"/>
      </rPr>
      <t xml:space="preserve">
重量：</t>
    </r>
    <r>
      <rPr>
        <sz val="10"/>
        <color rgb="FFFF0000"/>
        <rFont val="宋体"/>
        <charset val="134"/>
      </rPr>
      <t>约</t>
    </r>
    <r>
      <rPr>
        <sz val="10"/>
        <rFont val="宋体"/>
        <charset val="134"/>
      </rPr>
      <t>55kg
颜色：桃红色
材质：优质焊接钢管，铝合金板面
性能：用于田径场各轻型物件运输装卸。</t>
    </r>
  </si>
  <si>
    <t>喊话器</t>
  </si>
  <si>
    <t>覆盖面积:500米左右
录音时长:240秒
供电方式:锂电池
支持播放:支持U盘/蓝牙/录音
产品重量:0.53KG[不含锂电]
容量:锂电5V/1500mA
产品尺寸:250*145*70mm
使用时长:4-6小时</t>
  </si>
  <si>
    <t>篮球网</t>
  </si>
  <si>
    <t>A02460300 球类设备</t>
  </si>
  <si>
    <t>高强涤纶材质白色12钩长
55cm 比赛篮球网</t>
  </si>
  <si>
    <t>张</t>
  </si>
  <si>
    <t xml:space="preserve">排球 </t>
  </si>
  <si>
    <t>材 质:进口超纤PU
规格:5号
工艺:手工粘接
内胆:丁基内胆</t>
  </si>
  <si>
    <t xml:space="preserve">排球网 </t>
  </si>
  <si>
    <t>专业加粗型 排球网
尺寸: 长9.5米x高1米
材质: 3.5mm聚乙烯高强尼龙
网孔: 10厘米x10厘米
钢绳:加粗型钢丝绳
包边:4边加厚防水布包边</t>
  </si>
  <si>
    <t>足球</t>
  </si>
  <si>
    <t>材质：PU
规格：5号
工艺：热贴合</t>
  </si>
  <si>
    <t>足球网</t>
  </si>
  <si>
    <t>PE聚乙烯合股
11人制足球网</t>
  </si>
  <si>
    <t>羽毛球拍</t>
  </si>
  <si>
    <t>碳素复合一体对拍
其他
羽毛球打法分类
控球型(防守兼备)
穿线类型</t>
  </si>
  <si>
    <t>副</t>
  </si>
  <si>
    <t xml:space="preserve">羽毛球网 </t>
  </si>
  <si>
    <t>材质：四边尼龙布包边，加强尼龙网
规格：6.1*0.76m</t>
  </si>
  <si>
    <t>筒</t>
  </si>
  <si>
    <t xml:space="preserve">兵乓球 </t>
  </si>
  <si>
    <t>材质:高分子(ABS)球品:WTT系类比赛专用球
工艺:无缝球
特点:高分子有缝球(ABS)新材料\新工艺\耐打好用</t>
  </si>
  <si>
    <t>兵乓球桌</t>
  </si>
  <si>
    <t>平面度:≤3mm
摩擦系列:≤0.6
台长:2740mm
台宽:1525mm
台高:760mm
弹性均匀度:≤5mm
台面厚度:25mm(国际标准)台面材质:高弹密度面板
毛重:130kg
装箱尺寸:1630x1490x210(mm)
产品特点:采用国际乒联新色标球台面板颜色，25mm厚度面板，50mm高度边框
球台性能更卓著,球台支撑立柱改用直径48mm圆管，更显时尚元素</t>
  </si>
  <si>
    <t>兵乓球拍</t>
  </si>
  <si>
    <t>拍型:横拍、直拍
材质:纯木底板+双面套胶
重量:直拍(158±6g)横拍(172±6g)
厚度:1.3±0.5cm
特点:弧圈进攻型、进攻型底板，快攻
弧圈，防守稳固兼备，适合直拍横拍打法。
适合:儿童/家庭娱乐/入门初学者</t>
  </si>
  <si>
    <t>兵乓球网架</t>
  </si>
  <si>
    <t>规    格： 装网（内置）
网    高：15.2CM
重量约：2KG
网架主要材质：钢材
网的主要材质：化纤、棉
性能特点：
 1、适合与群体性乒乓球比赛及竞赛使用。
 2、具有良好的刚性与加工精度。
 3、乒乓球网绳采用“滚珠链”锁紧结构，操作简单方便、可靠。
 4、体积小，实用性强。
 5、该网架最多能夹42MM的球桌（手工测量）
 6、颜色分蓝色（带蓝色网）、绿色（带绿色网）。</t>
  </si>
  <si>
    <t>球类记分牌</t>
  </si>
  <si>
    <t>款式:6位数折叠式
材质:优质钢板+PVC塑料
重量:约1.32kg</t>
  </si>
  <si>
    <t>散打手靶</t>
  </si>
  <si>
    <t>A02462100 散打、武术设备</t>
  </si>
  <si>
    <t>表面材质:进口防爆PU皮
内层材质:高密度EVA海绵体
尺寸:25*18*7cm
重量:110g
特点:本款脚靶设计新颖</t>
  </si>
  <si>
    <t>对</t>
  </si>
  <si>
    <t>跳绳（短）</t>
  </si>
  <si>
    <t>A02462600 健身设备</t>
  </si>
  <si>
    <t>双键电子计数跳绳
材质:手柄PP/PVC钢丝绳
包装:独立吸塑包装
规格:4.5mm*2.8m
装箱数:72条
颜色：耀石黑、抹茶绿、少女粉、深海蓝</t>
  </si>
  <si>
    <t>跳绳（长）</t>
  </si>
  <si>
    <t>包装:独立袋装
规格:9mm*7m
材质:ABS+NBR+棉绳
装箱数:30条
颜色：黑蓝色、黑红色、 黑灰色</t>
  </si>
  <si>
    <t>竹箩筐</t>
  </si>
  <si>
    <t>[箩口外径]:68厘米
[竹箩外高]:58厘米
【内径高度]:55厘米
【底部尺寸]:36厘米</t>
  </si>
  <si>
    <t>沙袋</t>
  </si>
  <si>
    <t>超纤皮材质，1.5米高</t>
  </si>
  <si>
    <t>石英钟</t>
  </si>
  <si>
    <t>A02100901 钟</t>
  </si>
  <si>
    <t>材质塑料，风格简约现代，形状正方形，产地中国大陆，
尺寸12英寸，机芯类型扫秒机芯，颜色分类咖啡色,淡金色,银灰色，镜面材质玻璃，机芯品牌三五机芯，动力类型电池，表盘材质PVC，</t>
  </si>
  <si>
    <t>电充气筒</t>
  </si>
  <si>
    <t>产品名称：充气泵,显示方式机械指针版,额定电压220V,电源线长约1.5米,
气管长度:约60cm;气体流量:45L/min;电源方式：220V家用电源;产品重量：
约2200g;</t>
  </si>
  <si>
    <t>台</t>
  </si>
  <si>
    <t>拔河绳</t>
  </si>
  <si>
    <t>名称:麻绳
材质:黄麻、塑胶钢丝
规格:30米</t>
  </si>
  <si>
    <t>条</t>
  </si>
  <si>
    <t>犯规牌</t>
  </si>
  <si>
    <t>品名:篮球犯规换人牌
材质:塑料
规格:总长约:32.5CM，宽18.5CM,手柄长13CM
颜色:双面印刷(一面红，一面黑)
包装:9只装(1-6号，犯规牌，换人牌，暂停牌)</t>
  </si>
  <si>
    <t>铜锣</t>
  </si>
  <si>
    <t>30CM大苏锣</t>
  </si>
  <si>
    <t>体操垫</t>
  </si>
  <si>
    <t>A02460400 体操设备</t>
  </si>
  <si>
    <t>1.体操垫主体由珍珠棉组成，弹力均衡，柔软适中。
2.体操垫基本尺寸：长x宽x厚=2×1×0.1（米），可折叠。
3.体操垫表面罩防水帆布套，套子侧面装有拉链及拉手攀。</t>
  </si>
  <si>
    <t>折叠垫</t>
  </si>
  <si>
    <t>1.体操垫主体由珍珠棉组成，弹力均衡，柔软适中。
2.体操垫基本尺寸：长x宽x厚=1.2×0.6×0.1（米），可折叠。
3.体操垫表面罩防水帆布套，套子侧面装有拉链及拉手攀。</t>
  </si>
  <si>
    <t>双音口哨</t>
  </si>
  <si>
    <t>[名称]:双音哨，[材质]:不锈钢
[颜色]:金属原色
[包装]:独立包装带挂绳
[适用范围]:篮球记录台及其它各种场合
产品特点：独立包装、品质优良、音质洪亮、比赛专用</t>
  </si>
  <si>
    <t>杠铃片</t>
  </si>
  <si>
    <r>
      <rPr>
        <sz val="10"/>
        <rFont val="宋体"/>
        <charset val="134"/>
      </rPr>
      <t>新型优质包胶杠铃片，外层橡胶内部铸铁，大孔5cm孔径，</t>
    </r>
    <r>
      <rPr>
        <sz val="10"/>
        <color rgb="FFFF0000"/>
        <rFont val="宋体"/>
        <charset val="134"/>
      </rPr>
      <t>2.5/5/7.5/10/12.5/20/25KG 各4片 15KG/2片</t>
    </r>
  </si>
  <si>
    <t>公斤</t>
  </si>
  <si>
    <t>杠铃杆</t>
  </si>
  <si>
    <t>规格:长2.2米，直径30mm
材质:合金钢，带2个铜套，内置4个轴承，整体镀装饰
铬，承重700磅(配两个弹簧卡头)</t>
  </si>
  <si>
    <t>手提cd机</t>
  </si>
  <si>
    <t>扬声器：77MM 6Q，机身颜色：黑色
输出功率：2W+2W，收音频率：FM:76-108MHz，体积：260x219x139mm
，MW:530-1600kHz，USB/TF卡，支持格式，MP3/WMA，重量：约2.0kg
CD支持格式，CD-R/CD-RW，随机附件，AC电源线/遥控器/说明书/保修卡</t>
  </si>
  <si>
    <t>弹性跳板</t>
  </si>
  <si>
    <t>60*120cm四簧红毯版 货物重量18KG  可承重160斤</t>
  </si>
  <si>
    <t>跳箱</t>
  </si>
  <si>
    <t>每级板高150；整体尺寸：长1200mm，下宽700mm，上宽370mm，高1150mm（跳箱上级板包有珍珠绵；海绵及人革皮，该高度为整体完成后的高度）</t>
  </si>
  <si>
    <t>游泳板</t>
  </si>
  <si>
    <t>A02460600 游泳设备</t>
  </si>
  <si>
    <t>EVA游泳板，高度:45CM
宽度:29CM 厚度:2.8CM</t>
  </si>
  <si>
    <t>单杠</t>
  </si>
  <si>
    <t>主管：φ114x2.5圆管；杠手：φ28圆钢；；整体尺寸：长1660mm，宽120mm，高2500mm；杠手距地2400mm；高度不可调；埋地深560mm</t>
  </si>
  <si>
    <t>双杠</t>
  </si>
  <si>
    <t>主管：φ114x2.5圆管；杠手：φ42x2.5圆管；杠手中心线宽500；整体尺寸：长3000mm，宽780mm，高1500mm；</t>
  </si>
  <si>
    <t>天梯</t>
  </si>
  <si>
    <t>主管：φ114x2.75圆管；顶架主管：φ60x2.75圆管；横杆：φ32x2.5圆管，横杆间距300mm；整体尺寸：长3500mm，宽880mm，高2300mm；埋地深500mm</t>
  </si>
  <si>
    <t>肋木架</t>
  </si>
  <si>
    <t>主管：φ114x2.5圆管；横杆：φ32x2.5圆管，横杆间距300mm；整体尺寸：长2320mm，宽114mm，高2400mm；埋地深600mm</t>
  </si>
  <si>
    <t>足球画线车</t>
  </si>
  <si>
    <t>扶手管：φ26x2；轮子：φ125；划线宽：50mm；灰斗尺寸：300mm*200mm*280mm（梯形）.灰斗尺寸：300mm*200mm*280mm（梯形）</t>
  </si>
  <si>
    <t>7人制足球网</t>
  </si>
  <si>
    <t>PE聚乙烯合股
7人制足球网</t>
  </si>
  <si>
    <t>5人制足球网</t>
  </si>
  <si>
    <t>PE聚乙烯合股
5人制足球网</t>
  </si>
  <si>
    <t>散打大腿靶（左右）</t>
  </si>
  <si>
    <t>名称]:专业训练腿靶
[材质]:加厚仿皮+加厚内胆
[颜色]:黑色/红色
[尺码]:均码松紧可调节
[适用项目]:散打/泰拳/健身</t>
  </si>
  <si>
    <t>散打腰靶</t>
  </si>
  <si>
    <t>名称:易武防护腰靶
材质:耐磨复合PU+贴身里布
内胆:高弹力缓冲EVA
规格:均码可调节
适用人群:专业训练/进阶爱好者
颜色:蓝白/红白/金红</t>
  </si>
  <si>
    <t>散打大胸靶</t>
  </si>
  <si>
    <t>[名称]:胸靶
【材质]高剥耐水解外皮+一体成型弹性EVA
[颜色]:红黑/蓝黑
[规格]:60*40*10CM</t>
  </si>
  <si>
    <t>散打护具</t>
  </si>
  <si>
    <t>名称]:护具套装
尺码]:S/M/L
材质]:精密牛津布+竹片缓冲层
颜色]:红/蓝</t>
  </si>
  <si>
    <t>腿部拉力器</t>
  </si>
  <si>
    <t>适合1.8米以下身高，约80cm30磅，可拉伸210cm</t>
  </si>
  <si>
    <t>拳击训练手臂靶</t>
  </si>
  <si>
    <t>A02461900 拳击、跆拳道设备</t>
  </si>
  <si>
    <t>[名称]:KT336护手弧形靶/KT337弧形靶
[材质]加厚耐撕裂仿皮+弹性EVA
【颜色]:红黑/蓝黑
[规格]:44*24*5CM</t>
  </si>
  <si>
    <t>软体四合一跳箱</t>
  </si>
  <si>
    <t>产品名称:四合一跳箱
产品颜色:黑红蓝绿多色
可选外皮材质:加厚防水PVC刀刮布
内胆材质:EPE+高密度再生棉
产品材质:PVC皮革
适用范围:体适能跆拳道健身等</t>
  </si>
  <si>
    <t>长绳梯</t>
  </si>
  <si>
    <t>品名:训练梯
款号:10米20节
颜色:红黄相间
材质:聚丙烯
尺寸:片长50.5CM
宽3.7CM 厚0.4CM
单独片片克重约60克</t>
  </si>
  <si>
    <t>摸高器</t>
  </si>
  <si>
    <t>高度最低1.7米
1.7米-3.6米
可调节</t>
  </si>
  <si>
    <t>短绳梯</t>
  </si>
  <si>
    <t>品名:训练梯
款号:4米8节
颜色:红黄相间
材质:聚丙烯
尺寸:片长50.5CM
宽3.7CM 厚0.4CM
单独片片克重约60克</t>
  </si>
  <si>
    <t>排球网丈量尺</t>
  </si>
  <si>
    <t>排球网高丈量尺
1、丈量尺为铝合金塔尺，三级收缩； 
2、丈量尺高度可调，调高范围：1280-3350mm；
3、丈量尺刻度值：224（女子排球）、243（男子排球）四个刻度线、刻度值为红色，其余刻度线、刻度值为黑色。
4、丈量尺顶端固定有不锈钢封板，便于测量网高。</t>
  </si>
  <si>
    <t>篮球训练喇叭筒</t>
  </si>
  <si>
    <t>名称:篮球控球喇叭筒
尺寸:23cm*17cm
材质:聚氯乙烯 热塑性弹力体
功能:用于篮球运动控球强化训练</t>
  </si>
  <si>
    <t>圆口标志碟（10个/套）</t>
  </si>
  <si>
    <t>材质:聚乙烯
重量:见选项栏
尺寸:19.2cm
颜色:红橙黄绿蓝
适宜:足球综合训练</t>
  </si>
  <si>
    <t>弹力绳（35磅）</t>
  </si>
  <si>
    <r>
      <rPr>
        <sz val="10"/>
        <rFont val="宋体"/>
        <charset val="134"/>
      </rPr>
      <t>尺寸：2080</t>
    </r>
    <r>
      <rPr>
        <sz val="10"/>
        <color rgb="FFFF0000"/>
        <rFont val="宋体"/>
        <charset val="134"/>
      </rPr>
      <t>mm</t>
    </r>
    <r>
      <rPr>
        <sz val="10"/>
        <rFont val="宋体"/>
        <charset val="134"/>
      </rPr>
      <t>*4.5</t>
    </r>
    <r>
      <rPr>
        <sz val="10"/>
        <color rgb="FFFF0000"/>
        <rFont val="宋体"/>
        <charset val="134"/>
      </rPr>
      <t>mm</t>
    </r>
    <r>
      <rPr>
        <sz val="10"/>
        <rFont val="宋体"/>
        <charset val="134"/>
      </rPr>
      <t>*21</t>
    </r>
    <r>
      <rPr>
        <sz val="10"/>
        <color rgb="FFFF0000"/>
        <rFont val="宋体"/>
        <charset val="134"/>
      </rPr>
      <t>mm</t>
    </r>
    <r>
      <rPr>
        <sz val="10"/>
        <rFont val="宋体"/>
        <charset val="134"/>
      </rPr>
      <t>,材质:TPE弹性材质</t>
    </r>
  </si>
  <si>
    <t>弹力绳（65磅）</t>
  </si>
  <si>
    <r>
      <rPr>
        <sz val="10"/>
        <rFont val="宋体"/>
        <charset val="134"/>
      </rPr>
      <t>尺寸：2080</t>
    </r>
    <r>
      <rPr>
        <sz val="10"/>
        <color rgb="FFFF0000"/>
        <rFont val="宋体"/>
        <charset val="134"/>
      </rPr>
      <t>mm</t>
    </r>
    <r>
      <rPr>
        <sz val="10"/>
        <rFont val="宋体"/>
        <charset val="134"/>
      </rPr>
      <t>*4.5</t>
    </r>
    <r>
      <rPr>
        <sz val="10"/>
        <color rgb="FFFF0000"/>
        <rFont val="宋体"/>
        <charset val="134"/>
      </rPr>
      <t>mm</t>
    </r>
    <r>
      <rPr>
        <sz val="10"/>
        <rFont val="宋体"/>
        <charset val="134"/>
      </rPr>
      <t>*32</t>
    </r>
    <r>
      <rPr>
        <sz val="10"/>
        <color rgb="FFFF0000"/>
        <rFont val="宋体"/>
        <charset val="134"/>
      </rPr>
      <t>mm</t>
    </r>
    <r>
      <rPr>
        <sz val="10"/>
        <rFont val="宋体"/>
        <charset val="134"/>
      </rPr>
      <t>,材质:TPE弹性材质</t>
    </r>
  </si>
  <si>
    <t>弹力绳（120磅）</t>
  </si>
  <si>
    <r>
      <rPr>
        <sz val="10"/>
        <rFont val="宋体"/>
        <charset val="134"/>
      </rPr>
      <t>尺寸2080</t>
    </r>
    <r>
      <rPr>
        <sz val="10"/>
        <color rgb="FFFF0000"/>
        <rFont val="宋体"/>
        <charset val="134"/>
      </rPr>
      <t>mm</t>
    </r>
    <r>
      <rPr>
        <sz val="10"/>
        <rFont val="宋体"/>
        <charset val="134"/>
      </rPr>
      <t>*4.5</t>
    </r>
    <r>
      <rPr>
        <sz val="10"/>
        <color rgb="FFFF0000"/>
        <rFont val="宋体"/>
        <charset val="134"/>
      </rPr>
      <t>mm</t>
    </r>
    <r>
      <rPr>
        <sz val="10"/>
        <rFont val="宋体"/>
        <charset val="134"/>
      </rPr>
      <t>*44</t>
    </r>
    <r>
      <rPr>
        <sz val="10"/>
        <color rgb="FFFF0000"/>
        <rFont val="宋体"/>
        <charset val="134"/>
      </rPr>
      <t>mm</t>
    </r>
    <r>
      <rPr>
        <sz val="10"/>
        <rFont val="宋体"/>
        <charset val="134"/>
      </rPr>
      <t xml:space="preserve"> ,材质:TPE弹性材质</t>
    </r>
  </si>
  <si>
    <t>弹力带（4米、45磅）</t>
  </si>
  <si>
    <t>品名:拉力带
材质:pp新料
颜色:红色、绿色
规格:3M、4M、5M
厚度:约5毫米
宽度:约4厘米
优点:
柔软、回弹力强、耐磨、
综合性能好、可水洗及用干湿布擦。</t>
  </si>
  <si>
    <t>弹力带（5米、45磅）</t>
  </si>
  <si>
    <t>跨栏架（15CM高）</t>
  </si>
  <si>
    <t>名称:足球训练跨栏
材质:进口ABS材质
颜色:橙色
规格:15cm、23cm、30cm、40cm、50cm
直径:18mm
款式:训练球员的敏捷度，脚感，灵敏度等，培养球员的反应能力
在比赛中能更好发挥个人技术</t>
  </si>
  <si>
    <t>跨栏架（23CM高）</t>
  </si>
  <si>
    <t>跨栏架（30CM高）</t>
  </si>
  <si>
    <t>跨栏架（40CM高）</t>
  </si>
  <si>
    <t>跨栏架（50CM高）</t>
  </si>
  <si>
    <t>软式药球（2kg）</t>
  </si>
  <si>
    <t>名称：墙球/药球
产品颜色绿色/黄色/橙色/白色/黑色
重量 2/3/4/5/6/15KG
品质：PU材质
采用PU材质 耐摔不伤地板 使用寿命长适合训练 深蹲突破力量训练，优良纤维棉
药球内部填充优良纤维棉，柔软不伤地板。
适用对象 男女适用</t>
  </si>
  <si>
    <t>软式药球（5kg）</t>
  </si>
  <si>
    <t>移动球类收纳车</t>
  </si>
  <si>
    <t>主架：20x20x1方管；φ16*1圆管，长x宽x高：1060mmx800mmx900mm;；</t>
  </si>
  <si>
    <t>落地式球类比赛计分架</t>
  </si>
  <si>
    <t>主架：20x40X1.5和30X15X1.5方管焊接而成；面板为1厘钢板弯形而成，长x宽x高：1000mmx600mmx1600mm</t>
  </si>
  <si>
    <t>比赛计分牌</t>
  </si>
  <si>
    <t>主架：20x40X1.2和30X15X1.2不锈钢管焊接而成；面板为1厘不锈钢板弯形而成，长x宽x高：1000mmx600mmx1600mm.</t>
  </si>
  <si>
    <t>篮球（6号）</t>
  </si>
  <si>
    <t>篮球规格
六号篮球(女子比赛)
材质PU
球分类
室内室外通用篮球
颜色分类</t>
  </si>
  <si>
    <t>篮球（7号）</t>
  </si>
  <si>
    <t>篮球材质:精选PU
篮球规格:7#
篮球直径:24.6cm
使用场地:水泥地，操场，室内，室外
橡胶场地等。</t>
  </si>
  <si>
    <t>11人足球门</t>
  </si>
  <si>
    <r>
      <rPr>
        <sz val="10"/>
        <rFont val="宋体"/>
        <charset val="134"/>
      </rPr>
      <t>11人足球门
规格：732X244X180mm</t>
    </r>
    <r>
      <rPr>
        <sz val="10"/>
        <color rgb="FFFF0000"/>
        <rFont val="宋体"/>
        <charset val="134"/>
      </rPr>
      <t>（允许偏差±3%）</t>
    </r>
    <r>
      <rPr>
        <sz val="10"/>
        <rFont val="宋体"/>
        <charset val="134"/>
      </rPr>
      <t xml:space="preserve">
主管:114钢管，厚度2.75毫米，副管38钢管厚度2毫米。
长7.32米，宽2米，高2.44米。
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</si>
  <si>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5人足球门足球门</t>
  </si>
  <si>
    <r>
      <rPr>
        <sz val="10"/>
        <rFont val="宋体"/>
        <charset val="134"/>
      </rPr>
      <t>5人足球门
规格：
主管径89钢管，厚度2毫米，副管38钢管厚度2毫米。
长5米，宽1.5米，高度2米。</t>
    </r>
    <r>
      <rPr>
        <sz val="10"/>
        <color rgb="FFFF0000"/>
        <rFont val="宋体"/>
        <charset val="134"/>
      </rPr>
      <t>（允许偏差±3%）</t>
    </r>
    <r>
      <rPr>
        <sz val="10"/>
        <rFont val="宋体"/>
        <charset val="134"/>
      </rPr>
      <t xml:space="preserve">
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</si>
  <si>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7人足球门足球门</t>
  </si>
  <si>
    <r>
      <rPr>
        <sz val="10"/>
        <rFont val="宋体"/>
        <charset val="134"/>
      </rPr>
      <t>7人足球门
规格：500X200X150mm</t>
    </r>
    <r>
      <rPr>
        <sz val="10"/>
        <color rgb="FFFF0000"/>
        <rFont val="宋体"/>
        <charset val="134"/>
      </rPr>
      <t>（允许偏差±3%）</t>
    </r>
    <r>
      <rPr>
        <sz val="10"/>
        <rFont val="宋体"/>
        <charset val="134"/>
      </rPr>
      <t xml:space="preserve">
主管径89钢管，厚度2毫米，副管38钢管厚度2毫米。
长5米，宽1.5米，高度2米。
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</si>
  <si>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篮球架</t>
  </si>
  <si>
    <r>
      <rPr>
        <sz val="10"/>
        <rFont val="宋体"/>
        <charset val="134"/>
      </rPr>
      <t>T形地埋式篮球架
规格：2699*1800*3952mm</t>
    </r>
    <r>
      <rPr>
        <sz val="10"/>
        <color rgb="FFFF0000"/>
        <rFont val="宋体"/>
        <charset val="134"/>
      </rPr>
      <t>（允许偏差±3%）</t>
    </r>
    <r>
      <rPr>
        <sz val="10"/>
        <rFont val="宋体"/>
        <charset val="134"/>
      </rPr>
      <t xml:space="preserve">
篮圈上沿距地面高度 3050mm 篮板下沿距地面高度 2900mm；篮板上沿距地面高度 3952mm 篮板前部到立柱尺寸（伸臂长）1800mm；  
主架、连接杆（板）均采用优质高强度钢材制作，并采用合理的连接结构，确保使用安全及良好的耐久性。其中主架采用方管1800X1800X3.5mm，伸臂1500x1200mm3.0高强度钢材制作。
篮板符合GB 19272-2011的要求；高强度钢化玻璃、铝合金外柜、规格180*105cm*100mm
篮圈：采用优质圆钢，呈橙色，圈下焊有Ф10×1.5 mm，双弹簧比赛篮筐板支撑：篮架上、下拉杆采用Ф50×2.0mm优质钢管，分左右件连接。通过调节上拉杆可调节篮板的板面垂直度，通过调节下拉杆，可调节篮圈与地面的平行度。主架与篮板五点连接。
h.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
i.固定方式：采用预埋式。地埋深度800mm。地埋部分与地上部分的立柱为一体。地埋部分的主立柱采用双层打孔，内插优质钢筋，呈双层 “十”字交叉状，混凝土浇注方式固定。上层孔距离地表、下层孔距离立柱末端距离均约为200 mm。内插钢筋长度400 mm，直径42 mm。地坑尺寸800×800×800mm，地基周围土质、地基处理、混凝土标号等按国家标准执行。</t>
    </r>
  </si>
  <si>
    <t>排球网柱</t>
  </si>
  <si>
    <r>
      <rPr>
        <sz val="10"/>
        <rFont val="宋体"/>
        <charset val="134"/>
      </rPr>
      <t>升降地埋式排球柱
规格：890X760X2430mm</t>
    </r>
    <r>
      <rPr>
        <sz val="10"/>
        <color rgb="FFFF0000"/>
        <rFont val="宋体"/>
        <charset val="134"/>
      </rPr>
      <t>（允许偏差±3%）</t>
    </r>
    <r>
      <rPr>
        <sz val="10"/>
        <rFont val="宋体"/>
        <charset val="134"/>
      </rPr>
      <t xml:space="preserve">
主要功能：锻炼全身肌肉和力量，及弹跳能力。
参数说明：
外管:89钢管，厚度3毫米，内管76钢管，厚度3毫米。
内置弹簧升降可调高度2.24米；2.43米。
配钢铁紧线器，钢铁线轮。
地笼深度40厘米，直径10厘米。球柱高度2.43米
h.金属外表面：所有金属件焊前采用喷丸除锈，表面经打磨后静电喷涂，要求喷涂表面均匀全覆盖，无余漆。焊接强度高；效果好且无化学污染，无残留酸液，漆膜结合力强、附着力强，涂层厚度60-70μm，产品涂料配方不含有毒有害元素。长期使用无起皮，脱落等缺陷。</t>
    </r>
  </si>
  <si>
    <t>沙包吊架</t>
  </si>
  <si>
    <t>材质工艺：工程力学结构，45#钢材焊接。
功能用途：散打、拳击、泰拳、跆拳道、空手道、自由搏击、MMA等项目场馆使用，拳法、腿法训练，有效提高运动员拳法、腿法击打力量、反应速度、精准度等综合素质。
产品标准：牢固、稳定，空间利用率高，符合散打、拳击、泰拳、跆拳道、空手道、自由搏击、MMA等项目训练场馆建设要求。</t>
  </si>
  <si>
    <t>材质工艺：仿皮面料；缓震层EVA软泡；塑料内胆（可装填充物）；十字架、铁链转盘；
功能用途：拳击训练使用，提高运动员击打力量、精准度等综合素质。
产品标准：重量可调，高效吸能、结实耐用，有利于运动员高水平发挥，符合拳击训练</t>
  </si>
  <si>
    <t>爆发力训练粗绳</t>
  </si>
  <si>
    <t>材质工艺：涤纶纤维编织。
功能用途：力量、爆发力训练使用。 将粗绳中间固定，手持粗绳两端进行甩动。  
产品标准：防腐，耐磨，柔顺。</t>
  </si>
  <si>
    <t>跤人</t>
  </si>
  <si>
    <t>材质工艺：太空革面料车缝；EVA泡沫缓震层；碎布填充；
功能用途：武术散打训练使用，提高运动员力量、技术等综合素质。
产品标准：耐摔耐磨，高度重量比例合理，符合武术散打训练器材要求。中国武术协会认证。</t>
  </si>
  <si>
    <t>训练轮胎</t>
  </si>
  <si>
    <t>45kg</t>
  </si>
  <si>
    <t>75kg</t>
  </si>
  <si>
    <t>海绵棍</t>
  </si>
  <si>
    <t>颜色:黑/红
特点：采用高强度记忆海绵和耐磨PU皮一次成型制作。</t>
  </si>
  <si>
    <t>假人</t>
  </si>
  <si>
    <t>颜色:黑/红
规格：高175、重60KG
材质：加厚PVC+帆布
填充：棉条+沙</t>
  </si>
  <si>
    <t>跑步机</t>
  </si>
  <si>
    <r>
      <rPr>
        <sz val="10"/>
        <rFont val="宋体"/>
        <charset val="134"/>
      </rPr>
      <t>1.速度范围 0.8-20km/h
2.持续马力功率：交流 2.2KW
3.主要结构尺寸：主立管：200*70*2.5mm,底边管：120*40*2.0mm
4.扬升范围：-3%-15% 
5.跑带：T2.2mm
6.屏幕：16*40LED矩阵
7.最大人体质量：180kg
8.Ipad架：有，仪表平板架
9.心率测试：手握心率测试
10.水壶架：有
11.快捷按键：启动、停止、暂停、速度加减、坡度加减 
12.喇叭：有
13.减震系统：全跑台减震 
14.扶手：PU发泡一体扶手 边条 塑胶边条
15.滚筒：Ø100mm （前/后） 
16.USB：USB充电接口
17.净重：198kg
18.产品尺寸：2190*970*1600mm</t>
    </r>
    <r>
      <rPr>
        <sz val="10"/>
        <color rgb="FFFF0000"/>
        <rFont val="宋体"/>
        <charset val="134"/>
      </rPr>
      <t>（允许偏差±3%）</t>
    </r>
    <r>
      <rPr>
        <sz val="10"/>
        <rFont val="宋体"/>
        <charset val="134"/>
      </rPr>
      <t xml:space="preserve">
19.跑步表面尺寸：1570*580mm
20.仪表显示：心率、卡路里、速度、距离、时间、坡度；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</si>
  <si>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健身车</t>
  </si>
  <si>
    <r>
      <rPr>
        <sz val="10"/>
        <rFont val="宋体"/>
        <charset val="134"/>
      </rPr>
      <t>1.仪表显示：时间、速度、距离、心率、卡路里、瓦特、室温
2.电子屏幕：140*90mm LCD
3.主要结构尺寸：把立管：110*50*2.0mm,坐垫管：97*40*2.0mm
4.USB接口：有
5.惯性轮重量：7kg
6.阻力系统：电磁控系统
7.阻力等级：24段
8.曲柄：3PCS
9.心率测试：手握心率片侦测
10.座椅滑轨：铝合金材质
11.链盖材质：HIPS
12.水壶架：有
13.最大人体质量：150KG
14.净重：63kgs
15.毛重：74kgs
16.产品尺寸：1126*624*1485mm</t>
    </r>
    <r>
      <rPr>
        <sz val="10"/>
        <color rgb="FFFF0000"/>
        <rFont val="宋体"/>
        <charset val="134"/>
      </rPr>
      <t>（允许偏差±3%）</t>
    </r>
    <r>
      <rPr>
        <sz val="10"/>
        <rFont val="宋体"/>
        <charset val="134"/>
      </rPr>
      <t xml:space="preserve">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</si>
  <si>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坐式推肩训练器</t>
  </si>
  <si>
    <r>
      <rPr>
        <sz val="10"/>
        <rFont val="宋体"/>
        <charset val="134"/>
      </rPr>
      <t xml:space="preserve">1.外形尺寸：1538*1321*1535mm
2.主要结构尺寸：主立管：平椭150*50*3.0mm,平椭120*50*3.0mm
3.主要锻炼：三角肌、斜方肌
4.坐垫：材质：PU发泡成型
5.导杆:材质：实心、镀铬；规格：Φ19*1250
6.配重：90KG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</si>
  <si>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坐式蹬腿训练器</t>
  </si>
  <si>
    <r>
      <rPr>
        <sz val="10"/>
        <rFont val="宋体"/>
        <charset val="134"/>
      </rPr>
      <t xml:space="preserve">1.外形尺寸：1770*1150*1535mm  </t>
    </r>
    <r>
      <rPr>
        <sz val="10"/>
        <color rgb="FFFF0000"/>
        <rFont val="宋体"/>
        <charset val="134"/>
      </rPr>
      <t>（允许偏差±3%）</t>
    </r>
    <r>
      <rPr>
        <sz val="10"/>
        <rFont val="宋体"/>
        <charset val="134"/>
      </rPr>
      <t xml:space="preserve">                                              
2.主要结构尺寸：主立管：平椭150*50*3.0mm,平椭120*50*3.0mm                                                                    
3.主要锻炼：股四头肌、臀大肌、腓肠肌等                                               
4.坐垫：材质：PU发泡成型                                                                          
5.导杆:材质：实心、镀铬；规格：Φ19*1250
6.配重：90KG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</si>
  <si>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大腿伸展训练器</t>
  </si>
  <si>
    <r>
      <rPr>
        <sz val="10"/>
        <rFont val="宋体"/>
        <charset val="134"/>
      </rPr>
      <t xml:space="preserve">1.外形尺寸：1325*1165*1535mm  </t>
    </r>
    <r>
      <rPr>
        <sz val="10"/>
        <color rgb="FFFF0000"/>
        <rFont val="宋体"/>
        <charset val="134"/>
      </rPr>
      <t xml:space="preserve">（允许偏差±3%） </t>
    </r>
    <r>
      <rPr>
        <sz val="10"/>
        <rFont val="宋体"/>
        <charset val="134"/>
      </rPr>
      <t xml:space="preserve">                                             
2.主要结构尺寸：主立管：平椭150*50*3.0mm,平椭120*50*3.0mm                                                                                                                                   
3.主要锻炼：股四头肌、腹直肌、股二头肌                                                 
4.坐垫：材质：PU发泡成型                                                                        
5.导杆:材质：实心、镀铬；规格：Φ19*1250
6.配重：100KG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</si>
  <si>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上位蝴蝶式胸肌训练器</t>
  </si>
  <si>
    <r>
      <rPr>
        <sz val="10"/>
        <rFont val="宋体"/>
        <charset val="134"/>
      </rPr>
      <t xml:space="preserve">1.外形尺寸：1213*1342*2047mm </t>
    </r>
    <r>
      <rPr>
        <sz val="10"/>
        <color rgb="FFFF0000"/>
        <rFont val="宋体"/>
        <charset val="134"/>
      </rPr>
      <t>（允许偏差±3%）</t>
    </r>
    <r>
      <rPr>
        <sz val="10"/>
        <rFont val="宋体"/>
        <charset val="134"/>
      </rPr>
      <t xml:space="preserve">                                                                                      
2.主要结构尺寸：主立管：平椭150*50*3.0mm,平椭120*50*3.0mm                                                                                                                                                                                                      
3.主要锻炼：胸大肌、三角肌前束、三头肌                                                                                                                                      
4.坐垫：材质：PU发泡成型                                                                        
5.导杆:材质：实心、镀铬；规格：Φ19*1250                                                 
6.配重：100kg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</si>
  <si>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高拉力背肌训练器</t>
  </si>
  <si>
    <r>
      <rPr>
        <sz val="10"/>
        <rFont val="宋体"/>
        <charset val="134"/>
      </rPr>
      <t xml:space="preserve">1.外形尺寸：1160*1330*1870mm   </t>
    </r>
    <r>
      <rPr>
        <sz val="10"/>
        <color rgb="FFFF0000"/>
        <rFont val="宋体"/>
        <charset val="134"/>
      </rPr>
      <t xml:space="preserve"> （允许偏差±3%）    </t>
    </r>
    <r>
      <rPr>
        <sz val="10"/>
        <rFont val="宋体"/>
        <charset val="134"/>
      </rPr>
      <t xml:space="preserve">                                                
2.主要结构尺寸：主立管：平椭150*50*3.0mm,平椭120*50*3.0mm                                                                                                                                                                                                                                                                         
3.主要锻炼：背部肌群、三角肌后束                                                              
4.坐垫：材质：PU发泡成型                                                                            
5.导杆:材质：实心、镀铬；规格：Φ19*1250                                                  
6.配重：90kg                                                             
7.最大人体质量：200KG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</si>
  <si>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哈克深蹲</t>
  </si>
  <si>
    <r>
      <rPr>
        <sz val="10"/>
        <rFont val="宋体"/>
        <charset val="134"/>
      </rPr>
      <t>主要功能：大腿、小腿、臀部肌肉群                                                
外形尺寸：1760*1445*1620mm</t>
    </r>
    <r>
      <rPr>
        <sz val="10"/>
        <color rgb="FFFF0000"/>
        <rFont val="宋体"/>
        <charset val="134"/>
      </rPr>
      <t>（允许偏差±3%）</t>
    </r>
    <r>
      <rPr>
        <sz val="10"/>
        <rFont val="宋体"/>
        <charset val="134"/>
      </rPr>
      <t xml:space="preserve">
硬件参数说明：
1.阻力形式：杠铃片
2.垫类（坐/背/胸/肘垫）：肩垫材质：PU发泡成型
3.最大人体质量：200kg
4.主要结构尺寸：主立管：平椭120*50*3.0mm
5.最大训练载荷：360kg
6.皮革类：环保PVC；黑色
7.手把：黑色；PVC材质
8.端盖：铝合金；阳极氧化
9.紧固件：不锈钢材质
10.净重：≥174kg；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</si>
  <si>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推胸训练器</t>
  </si>
  <si>
    <r>
      <rPr>
        <sz val="10"/>
        <rFont val="宋体"/>
        <charset val="134"/>
      </rPr>
      <t>主要功能：胸大肌，三角肌前束，肱三头肌
外形尺寸：1770*1450*1935mm</t>
    </r>
    <r>
      <rPr>
        <sz val="10"/>
        <color rgb="FFFF0000"/>
        <rFont val="宋体"/>
        <charset val="134"/>
      </rPr>
      <t>（允许偏差±3%）</t>
    </r>
    <r>
      <rPr>
        <sz val="10"/>
        <rFont val="宋体"/>
        <charset val="134"/>
      </rPr>
      <t xml:space="preserve">
硬件参数说明：
1.阻力形式：杠铃片
2.垫类（坐/背/胸/肘垫）：头垫、背垫、座垫PU发泡成型
3.最大人体承重：200kg
4.主要结构尺寸：主立管：平椭120*50*3.0mm
5.最大训练载荷：360kg
6.皮革类：环保PVC；
7.手把：黑色；PVC材质
8.端盖：铝合金；阳极氧化
9.紧固件：不锈钢材质
10.净重：≥200kg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</si>
  <si>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坐姿划船训练器</t>
  </si>
  <si>
    <r>
      <rPr>
        <sz val="10"/>
        <rFont val="宋体"/>
        <charset val="134"/>
      </rPr>
      <t>主要功能：三角肌、背部肌群
外形尺寸：1299*1160*1219mm</t>
    </r>
    <r>
      <rPr>
        <sz val="10"/>
        <color rgb="FFFF0000"/>
        <rFont val="宋体"/>
        <charset val="134"/>
      </rPr>
      <t>（允许偏差±3%）</t>
    </r>
    <r>
      <rPr>
        <sz val="10"/>
        <rFont val="宋体"/>
        <charset val="134"/>
      </rPr>
      <t xml:space="preserve">
硬件参数说明：
1.阻力形式：杠铃片
2.垫类（坐/背/胸/肘垫）：胸垫、座垫再生棉
3.最大人体承重：200kg
4.主要结构尺寸：主立管：平椭120*50*3.0mm
5.最大训练载荷：360kg
6.皮革类：环保PVC
7.手把：黑色；PVC材质
8.端盖：铝合金；阳极氧化
9.紧固件：不锈钢材质
10.净重：≥130kg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</si>
  <si>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高拉训练器</t>
  </si>
  <si>
    <r>
      <rPr>
        <sz val="10"/>
        <rFont val="宋体"/>
        <charset val="134"/>
      </rPr>
      <t>主要功能：背阔肌，三角肌，斜方肌，肱二头肌
外形尺寸：1560*1530*1880mm</t>
    </r>
    <r>
      <rPr>
        <sz val="10"/>
        <color rgb="FFFF0000"/>
        <rFont val="宋体"/>
        <charset val="134"/>
      </rPr>
      <t>（允许偏差±3%）</t>
    </r>
    <r>
      <rPr>
        <sz val="10"/>
        <rFont val="宋体"/>
        <charset val="134"/>
      </rPr>
      <t xml:space="preserve">
硬件参数说明：
1.阻力形式：杠铃片
2.垫类（坐/背/胸/肘垫）：压腿垫、座垫PU发泡成型
3.最大人体承重：200kg
4.主要结构尺寸：主立管：平椭120*50*3.0mm
5.最大训练载荷：360kg
6.皮革类：环保PVC；黑色
7.手把：黑色；PVC材质
8.端盖：铝合金；阳极氧化
9.紧固件：不锈钢材质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</si>
  <si>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推肩训练器</t>
  </si>
  <si>
    <r>
      <rPr>
        <sz val="10"/>
        <rFont val="宋体"/>
        <charset val="134"/>
      </rPr>
      <t>主要功能：三角肌，肱三头肌
外形尺寸：1920*1385*1315mm</t>
    </r>
    <r>
      <rPr>
        <sz val="10"/>
        <color rgb="FFFF0000"/>
        <rFont val="宋体"/>
        <charset val="134"/>
      </rPr>
      <t>（允许偏差±3%）</t>
    </r>
    <r>
      <rPr>
        <sz val="10"/>
        <rFont val="宋体"/>
        <charset val="134"/>
      </rPr>
      <t xml:space="preserve">
硬件参数说明：
1.阻力形式：杠铃片
2.垫类（坐/背/胸/肘垫）：座垫、靠垫、头垫PU发泡；
3.最大人体承重：200kg
4.主要结构尺寸：主立管：平椭120*50*3.0mm
5.最大训练载荷：360kg
6.皮革类：环保PVC；黑色
7.手把：黑色；PVC材质
8.端盖：铝合金；阳极氧化
9.紧固件：不锈钢材质
10.净重：≥157kg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</si>
  <si>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倒蹬机</t>
  </si>
  <si>
    <r>
      <rPr>
        <sz val="10"/>
        <rFont val="宋体"/>
        <charset val="134"/>
      </rPr>
      <t>主要功能：锻炼腿部肌肉
外形尺寸：2192*1052*1418mm</t>
    </r>
    <r>
      <rPr>
        <sz val="10"/>
        <color rgb="FFFF0000"/>
        <rFont val="宋体"/>
        <charset val="134"/>
      </rPr>
      <t>（允许偏差±3%）</t>
    </r>
    <r>
      <rPr>
        <sz val="10"/>
        <rFont val="宋体"/>
        <charset val="134"/>
      </rPr>
      <t xml:space="preserve">
硬件参数：
1.阻力形式：杠铃片、最大训练载荷：500kg
2.垫类（坐/背/胸/肘垫）：PU发泡成型
3.最大人体承重：200kg
4.主要结构尺寸：主立管：平椭150*50*3.0mm
5.轴承：直线滑动轴承LM40UU
6.皮革类：环保PVC；墨绿色
7.手把：黑色；TPU材质
8.端盖：铝合金；阳极氧化
9.导杆：45#；实心、镀铬；规格：￠40×1360mm
10.紧固件：不锈钢材质
11.净重：≥200kg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</si>
  <si>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框架训练器</t>
  </si>
  <si>
    <r>
      <rPr>
        <sz val="10"/>
        <rFont val="宋体"/>
        <charset val="134"/>
      </rPr>
      <t>1.外形尺寸：1510*1675*2465mm</t>
    </r>
    <r>
      <rPr>
        <sz val="10"/>
        <color rgb="FFFF0000"/>
        <rFont val="宋体"/>
        <charset val="134"/>
      </rPr>
      <t>（允许偏差±3%）</t>
    </r>
    <r>
      <rPr>
        <sz val="10"/>
        <rFont val="宋体"/>
        <charset val="134"/>
      </rPr>
      <t xml:space="preserve">
2.最大人体承重：260kg
3.主要结构尺寸：主立管：125*75*4.0mm
4.最大训练载荷：650kg
5.可利用训练框架进行负重深蹲、硬拉、引体向上、抓举、高翻等力量和爆发性动作训练；可利用地雷杆进行功能性训练和爆发力推拉训练；可以进行水平面、额状面、失状面等功能性动作及复合性力量训练和单关节肌肥大训练。
6.配举重地板4CM厚                                                           
7.最大人体质量：260kg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</si>
  <si>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哑铃架</t>
  </si>
  <si>
    <r>
      <rPr>
        <sz val="10"/>
        <rFont val="宋体"/>
        <charset val="134"/>
      </rPr>
      <t>1.外形尺寸：2365*685*890mm</t>
    </r>
    <r>
      <rPr>
        <sz val="10"/>
        <color rgb="FFFF0000"/>
        <rFont val="宋体"/>
        <charset val="134"/>
      </rPr>
      <t>（允许偏差±3%）</t>
    </r>
    <r>
      <rPr>
        <sz val="10"/>
        <rFont val="宋体"/>
        <charset val="134"/>
      </rPr>
      <t xml:space="preserve">
2.配置20个哑铃放置位；
3.器材规定最大载荷：840kg；
4.主立柱管规格：平椭120*40*3.0mm；                                             
5.哑铃规格：2.5kg、5kg、7.5kg、10kg、12.5kg、15kg、17.5kg、20kg、22.5kg、25kg各一对，共10对
6.哑铃外层材质： 高档橡胶
7.哑铃手柄材质： 不锈钢手柄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</si>
  <si>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哑铃凳</t>
  </si>
  <si>
    <r>
      <rPr>
        <sz val="10"/>
        <rFont val="宋体"/>
        <charset val="134"/>
      </rPr>
      <t xml:space="preserve">1.外形尺寸：1660*600*440mm </t>
    </r>
    <r>
      <rPr>
        <sz val="10"/>
        <color rgb="FFFF0000"/>
        <rFont val="宋体"/>
        <charset val="134"/>
      </rPr>
      <t xml:space="preserve">（允许偏差±3%） </t>
    </r>
    <r>
      <rPr>
        <sz val="10"/>
        <rFont val="宋体"/>
        <charset val="134"/>
      </rPr>
      <t xml:space="preserve">
2.锻炼部位：辅助性器材     
3.主要结构尺寸：主立管：平椭120*40*3.0mm  
4.最大人体质量：200kg  
5.最大训练载荷：320kg    
6.整机颜色：黑色银砂纹         
7.毛重：≥60KG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</si>
  <si>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平凳</t>
  </si>
  <si>
    <r>
      <rPr>
        <sz val="10"/>
        <rFont val="宋体"/>
        <charset val="134"/>
      </rPr>
      <t xml:space="preserve">1.外形尺寸：1607*607*398mm </t>
    </r>
    <r>
      <rPr>
        <sz val="10"/>
        <color rgb="FFFF0000"/>
        <rFont val="宋体"/>
        <charset val="134"/>
      </rPr>
      <t>（允许偏差±3%）</t>
    </r>
    <r>
      <rPr>
        <sz val="10"/>
        <rFont val="宋体"/>
        <charset val="134"/>
      </rPr>
      <t xml:space="preserve">
2.锻炼部位：辅助凳子                                                      
3.主要结构尺寸：主立管：平椭120*40*3.0mm         
4.最大人体质量：200kg  
5.最大训练载荷：300kg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</si>
  <si>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上斜练习凳</t>
  </si>
  <si>
    <r>
      <rPr>
        <sz val="10"/>
        <rFont val="宋体"/>
        <charset val="134"/>
      </rPr>
      <t xml:space="preserve">1.外形尺寸：875*507*882mm </t>
    </r>
    <r>
      <rPr>
        <sz val="10"/>
        <color rgb="FFFF0000"/>
        <rFont val="宋体"/>
        <charset val="134"/>
      </rPr>
      <t>（允许偏差±3%）</t>
    </r>
    <r>
      <rPr>
        <sz val="10"/>
        <rFont val="宋体"/>
        <charset val="134"/>
      </rPr>
      <t xml:space="preserve">   
2.锻炼部位：使用哑铃，杠铃等辅助器械锻炼全身各部位肌肉  
3.主要结构尺寸：主立管：平椭120*40*3.0mm     
4.最大人体质量：200kg  
5.最大训练载荷：300kg                                               
</t>
    </r>
    <r>
      <rPr>
        <sz val="10"/>
        <color rgb="FFFF0000"/>
        <rFont val="宋体"/>
        <charset val="134"/>
      </rPr>
      <t>▲产品符合GB 17498.1-2008、GB 17498.6-2008标准，提供国家认可的第三方检测机构出具的检测报告、国家认可的第三方认证机构出具认证证书及确认函复印件并加盖供应商公章</t>
    </r>
  </si>
  <si>
    <t>运动地胶</t>
  </si>
  <si>
    <t>1：技术参数
1.1材质：   高弹性聚合物
1.2规格：   长100cm*宽100cm
1.3厚度：    2.5cm
2.产品特点：由环保橡胶底料与EPDM橡胶面层，经过高温高压完美的黏合而成。是一种安全舒适、耐用、美观的地面材料，室内专用；
▲3.所投地垫产品满足常温下，20%应变下的压缩模量≤12MPa，结论合格；
▲4.所投橡胶地垫原材料-橡胶颗粒（二苯甲酮迁移量）检测报告，结论未检出；
▲5.所投橡胶地垫原材料-胶水，有害物质含量（3种邻苯二甲酸酯类化合物）检测报告，结论未检出；
▲6.所投橡胶地垫物理性能（边缘、尖端）检测报告，结论合格；
提供国家认可的第三方检测机构出具的检测报告复印件并加盖供应商公章</t>
  </si>
  <si>
    <t>平方</t>
  </si>
  <si>
    <t>墙镜</t>
  </si>
  <si>
    <t>1.规格：厚度5mm                                                     
2.高度2.4m                                                                 
3.四边不锈钢包边</t>
  </si>
  <si>
    <t>86寸4K高清会议触摸一体机</t>
  </si>
  <si>
    <t>A02020800 触控一体机</t>
  </si>
  <si>
    <t>▲1、采用86英寸触控屏，支持3840×2160高清与IPS全视角显示，具备20点感应识别触摸技术；
2、真4K超高清显示，零贴合设计,双面AG钢化玻璃，90%高色域；
3、内置智能核心和操作系统；
4、具备4G内存、32G存储，具备2.4G/5G wifi功能，可双操作系统安全备用，方便用户体验；
5、系统可选配插拔式PC模块；
▲6、内置4800W高清摄像头和8阵列麦克风；
7、采用抗光干扰触摸算法优化程度高，响应速度快，书写和演示流畅度高；
8、采用高清图像处理引擎，显示、触控、智能核心一体融合；
9、智能显示芯片，智能Android11操作系统，4K UI显示，4K白板；
10、任意通道均可实现书写批注；
11、待机状态下，HDMI通道信号输入智能唤醒
12、支持无线传屏功能；
13、支持WIFI IEEE802.11a/b/g/n/ac/ax+Bluetooth5.0；
14、支持4K60Hz分辨率；
15、具备通道记忆功能，开机默认进入主页，具备自定义命名通道功能；
16、前置随通道切换的USB 3.0端口，TYPE-C端口；
17、支持智能光感调节背光；                                          OPS参数：
1、支持操作平台：支持32位、64位Windows7、Windows10操作系统，最大支持3840x2160的4K解码，支持HDMI4K点屏;
2、处理器：intel i5 ，CPU主频：3.2GHz，最高睿频：3.4GHz，四核四线程；
3、高性能6层PCB专用板，高超SMT贴片工艺，高品质零配件;
4、内存：8G DDR3;
5、硬盘：128G(SSD固态硬盘）;
6、网络：1000M口保证数据的稳定性（10/100/1000Mbit);
7、标准接口不低于：1*DC电源；1*HDMI；1*VGA；2*USB2.0；2*USB3.0；1*LAN；1*MIC IN；
8、工作环境：环境温度：-10℃～50℃；相对湿度：0%～95%;</t>
  </si>
  <si>
    <t>桌椅</t>
  </si>
  <si>
    <t>A05010203 教学、实验用桌</t>
  </si>
  <si>
    <r>
      <rPr>
        <sz val="10"/>
        <rFont val="宋体"/>
        <charset val="134"/>
      </rPr>
      <t>尺寸：长1200*宽400mm*高750mm ；台面：厚23毫米，E1级三聚氰胺饰面板，1.5毫米超厚优质PVC圆角封边；</t>
    </r>
    <r>
      <rPr>
        <sz val="10"/>
        <color rgb="FFFF0000"/>
        <rFont val="宋体"/>
        <charset val="134"/>
      </rPr>
      <t>（允许偏差±3%）</t>
    </r>
    <r>
      <rPr>
        <sz val="10"/>
        <rFont val="宋体"/>
        <charset val="134"/>
      </rPr>
      <t xml:space="preserve">
钢架：宝钢一级冷轧钢，静电粉沫喷涂工艺。钢架采用高温磷化，防锈处理， 管壁厚1.2mm。    
椅子简介
1、钢架采用圆方管32*19*1.0厚冷拉钢管经除油，烤漆处理，坚固防绣，1条钢丝保护增加拉力
2、靠背全新PP材质一体成型，加厚条纹网，透气抗拉力强靠背与钢架直接连接5公分，螺丝固定</t>
    </r>
  </si>
  <si>
    <t>位</t>
  </si>
  <si>
    <t>笔记本电脑</t>
  </si>
  <si>
    <t>A02010108 便携式计算机</t>
  </si>
  <si>
    <t>CPU Intel i5 13代CPU，12核，性能核心主频≥1.9GHz
内存容量 ≥16GB，支持内存扩展，最大支持48GB内存容量
硬盘 ≥512GB M.2 NVME固态硬盘，支持扩展第二块M.2 NVME固态硬盘
屏幕类型 IPS或更优
屏幕尺寸 ≥14英寸
屏幕分标率 ≥1920*1080
屏幕色域 ≥100% sRGB
屏幕亮度 ≥300尼特
开合角度 180度
接口 ≥3个Type-A接口（其中至少两个为2*USB 3.2 GEN1Type-A），1个全功能Type-C接口、1个HDMI接口，RJ45接口
摄像头 720P高清摄像头，支持物理屏蔽
#有线网卡 集成内置10/100/1000M以太网卡
无线网络 支持802.11 a/b/g/n/ac/ax
显卡 集成显卡
蓝牙 ≥蓝牙5.2
电池容量 ≥55Wh
#操作系统 预装Windows 11正版操作系统
#指纹识别 指纹和电源键二合一
键盘 背光键盘
厚度 ≤19mm
重量 ≤1.5kg
安全 集成TPM/TCM独立安全芯片，芯片需具备国家密码管理局颁发的商用密码产品认证证书
▲基础保修 三年原厂上门质保服务（包括电池），供货时提供三年原厂质保证明材料</t>
  </si>
  <si>
    <t>AI体育系统</t>
  </si>
  <si>
    <t>A08060303 应用软件</t>
  </si>
  <si>
    <t>本地</t>
  </si>
  <si>
    <t>1、基础信息
1.1学校信息、校区管理、院系管理：支持根据学校实际情况配置组织架构，包括校区、院系的增删改查；
1.2学年配置：学期学年配置，数据可使用性，可读取性强。
1.3教师管理：系统提供教师信息查询，可查询教师账号信息、重置教师账号密码、分配教师班级数据权限以及角色信息。
1.4学生管理：支持录入学生姓名、学籍号、性别、年级、班级等、出生日期、卡号、人脸识别照片等管理，同时支持信息批量导入及导出，方便老师进行学生信息完善，为教学数据采集、统计提供数据基础。
1.5学校角色：支持定义其他人员角色，分配对应权限。
1.6资讯管理：支持通过平台发布体育资讯；
1.7体育选课：支持对接学校选课平台，导入学生课程信息
1.8免测申请：学生申请免测的登记和审批入口；
2、AI体测室
2.1体测任务：建立体测任务并发布；
▲2.2预约管理：学生体测室预约信息展示及管理；（提供平台软件截图进行佐证）
2.3体测室出入管理：自动存档学生的体测室出入记录；
2.4体型成绩记录：查询展示展示体型成绩测试历史记录
2.5体能成绩记录：查询展示展示体型成绩测试历史记录；
2.6体型成绩汇总：体型成绩取优数据汇总；
2.7体能成绩汇总：体能成绩取优数据汇总；
2.8体质健康报告：生成符合国家标准格式的体质健康报告。
3、AI阳光跑
▲3.1阳光跑规则配置：支持配置个性化阳光跑规则，包括跑量、配速等；（提供平台软件截图进行佐证）
3.2阳光跑统计：支持统计跑步当前成绩和历史记录，支持活跃度统计，完成情况统计、个人情况统计及排名等；
3.3阳光跑奖励：奖励规则和个人奖励明细；
▲3.4阳光跑评分：阳光跑评分规则和评分结果（提供平台软件截图进行佐证）
3.5大屏视频播放管理：各种跑前跑后拉伸视频的管理，大屏播放内容管理；
3.6识别信息查询：AI阳光跑学生人脸识别情况历史记录查询；
3.7阳光跑申诉：学生阳光跑申诉通道，登记信息和历史处理记录。
4、体测数据分析
4.1单项成绩排名：单项运动成绩排名统计；
4.2单项成绩分段统计：单项成绩按优秀、合格、良好等维度统计
4.3总成绩分段统计：总成绩按优秀、合格、良好等维度统计
4.4体型数据统计：体型数据按不同维度统计
4.5体能数据统计：体能数据按不同维度统计
4.6年级数据概览：年级体测总体数据概览
4.7学校总体概览：学校体测总体数据概览
5、数据看板
5.1体测室入口看板：体测室入口数据展示，包含预约信息等；
5.2体测室出口看板：体测室出口数据展示，包含当日体测成绩等
6、设备管理
智能化设备的管理，添加，删除，配置等操作。
▲7、支持体测数据对接学校教务管理系统（提供软件厂商软著以及软件厂商对接承诺函）</t>
  </si>
  <si>
    <t>服务器</t>
  </si>
  <si>
    <t>A02010104 服务器</t>
  </si>
  <si>
    <t>本地配置</t>
  </si>
  <si>
    <t>CPU：16核
内存：64G
存储：4T
操作系统：debian 12.5
部署AI体育系统平台软件</t>
  </si>
  <si>
    <t>短跑AI立柜式一体机（含AI体育智能采集设备嵌入式软件）</t>
  </si>
  <si>
    <t>A02020400 多功能一体机</t>
  </si>
  <si>
    <t>立柜</t>
  </si>
  <si>
    <r>
      <rPr>
        <sz val="8"/>
        <rFont val="宋体"/>
        <charset val="134"/>
        <scheme val="minor"/>
      </rPr>
      <t>软件功能：
1.采用AI摄像头作为采集终端，结合AI视觉算法自动识别考核人员跑步路线，并自动计时；
2.支持不少于8人同时测试；
3.支持人脸身份识别并实时与平台交互，防作弊；
4.采用人工智能视觉识别技术，视频处理帧率≥25FPS，系统自动识别≥30个人体骨骼关键点，自动分析判断受测者的动作是否标准以及是否存在犯规情况；
5.具备语音播报功能，检测到违规情况（踩线、抢跑）实时给予提醒，测试完成后实时播报测试成绩；
6.测试结果响应速度≤0.5秒
7.AI视频影像直接作为考核仲裁视频，无须额外增加考核监控视频设备；
8.具备对测试区快速标定的能力，只需通过画定参训人员所在测试范围内的基本图形来完成识别区标定，无需借助任何辅助电子设备即可精准识别完成项目测试。
9.支持训练人员身份识别，实现测试者实时人脸识别身份验证，也可通过证件号及分组号方式检录验证，并可按语音提示自助完成测试。
10.测试成绩能自动记录，测试数据能自动储存与备份。
11.测试时能实时显示标有人体关键点的测试视频，视频延时≦450ms。测试完成后，可查看历史测试记录，并可查看无效动作的原因。
12.量程0~999.9s，分度值0.1s，误差±1.5%
硬件参数：
1、外观材质：黑色钢化面板白色边框，机身材质采用钢化玻璃面板、钣金外壳机身
2、尺寸：350mm(L) * 140mm(W) * 1720mm(H) （允许5%以内的偏离）
3、安装方式：支持多种安装方式，包括室内移动式/室外固定式安装
4、算力主机：采用国产品牌芯片
▲5、算法模块：支持多项运动识别，通过授权可以实现仰卧起坐，立定跳远，引体向上，斜身引体、短跑（50米/100），中长跑（800/1000米），足球绕杆，篮球绕杆，排球垫球（满足对墙/对空两种方式），掷实心球等项目的互用，并可支持其他运动项目延展。</t>
    </r>
    <r>
      <rPr>
        <sz val="8"/>
        <color rgb="FFFF0000"/>
        <rFont val="宋体"/>
        <charset val="134"/>
        <scheme val="minor"/>
      </rPr>
      <t>（提供第三方检测报告复印件加盖供应商公章）</t>
    </r>
    <r>
      <rPr>
        <sz val="8"/>
        <rFont val="宋体"/>
        <charset val="134"/>
        <scheme val="minor"/>
      </rPr>
      <t xml:space="preserve">
6、一体机具备远程升级能力，自动提示新版本及升级情况。可通过一体机直接配置第三方数据接口地址，对接第三方平台；
7、支持选配2个内置高性能AI摄像头，最大图像尺寸≥2560 × 1440，帧率分辨率：50 Hz：50、25 fps（2560 × 1440，1920 × 1080，1280 × 720），视频压缩标准：H.265/H.264
8、支持有线及无线网络连接，有线网络接口：1个WLAN口 RJ45 10M/100M/1000M自适应以太网口；无线网络标准：IEEE 802.11b，IEEE 802.11g，IEEE 802.11n，传输速率：150Mbps，频率：5GHz，支持 4G（TD-LTE/LTE FDD）
9、内置喇叭：内置≥30W单声道喇叭
10、集成NFC刷卡：可支持IC/ID刷卡
▲11、立柜一体机防护等级不低于IP66。</t>
    </r>
    <r>
      <rPr>
        <sz val="8"/>
        <color rgb="FFFF0000"/>
        <rFont val="宋体"/>
        <charset val="134"/>
        <scheme val="minor"/>
      </rPr>
      <t>（提供第三方检测报告复印件加盖供应商公章）</t>
    </r>
    <r>
      <rPr>
        <sz val="8"/>
        <rFont val="宋体"/>
        <charset val="134"/>
        <scheme val="minor"/>
      </rPr>
      <t xml:space="preserve">
▲12、产品符合体质测试国标GB/T 19851.12-2005或行业标准TY/T 2001-2015，支持50/100米跑项目测试。</t>
    </r>
    <r>
      <rPr>
        <sz val="8"/>
        <color rgb="FFFF0000"/>
        <rFont val="宋体"/>
        <charset val="134"/>
        <scheme val="minor"/>
      </rPr>
      <t>（提供国家认可的第三方检测机构出具的检测报告复印件并加盖供应商公章）</t>
    </r>
    <r>
      <rPr>
        <sz val="8"/>
        <rFont val="宋体"/>
        <charset val="134"/>
        <scheme val="minor"/>
      </rPr>
      <t xml:space="preserve">
▲13、一体机产品应具备NSCC国体产品认证证书，至少支持50米项目。（提供带产品样机图片的NSCC产品认证证书扫描件（含确认函），并提供该证书在全国认证认可信息公共服务平台“http://cx.cnca.cn/”的查询截图）
▲14、一体机应带有浪涌保护器，经4kv浪涌冲击后能自动恢复正常。</t>
    </r>
    <r>
      <rPr>
        <sz val="8"/>
        <color rgb="FFFF0000"/>
        <rFont val="宋体"/>
        <charset val="134"/>
        <scheme val="minor"/>
      </rPr>
      <t>（提供第三方检测报告复印件加盖供应商公章）</t>
    </r>
  </si>
  <si>
    <t>AI摄像头</t>
  </si>
  <si>
    <t>1、传感器类型：CMOS。
2、最低照度：彩色 0.005Lux@（F1.2，AGC ON），0Lux with Light。
3、快门：1/3s~1/100,000s。
4、宽动态：120dB。
5、日夜切换模式：ICR 红外滤片式。
6、补光灯类型：默认白光，可切换红外补光（850nm）。
7、视频：最大图像尺寸2560×1440。
8、主码流帧率分辨率：50Hz：25fps（2560×1440，1920×1080，1280×720）。
9、第三码流帧率分辨率：50Hz：1fps（1280×720，640×360）。
10、视频压缩标准：H.265/H.264。
11、视频压缩码率：32Kbps~8Mbps。
12、编码类型：H.264/H.265/Smart264/Smart265。
13、音频采样：支持。
14、1路输入（Line in），最大输入幅值：3.3Vpp，输入阻抗：4.7kΩ，接口类型：非平衡；1路输出（Line out），最大输出幅值：3.3 Vpp，输出阻抗：100Ω，接口类型：非平衡；1个内置麦克风，1个内置扬声器。
15、网络存储：支持NAS（NFS，SMB/CIFS均支持），支持MicroSD/MicroSDHC/MicroSDXC卡（最大256GB），断网本地录像存储及断网续传，支持SD卡加密及SD卡状态检测。
16、SD卡扩展：内置MicroSD/MicroSDHC/MicroSDXC插槽，最大支持256GB。
17、网络：1个RJ45，10M/100M自适应以太网口。
18、电源：供电方式DC12V ± 25%，PoE：802.3at。
19、输出DC12V，100mA，建议用于拾音器供电。
20、启动和工作温湿度：-30℃~60℃，湿度小于95%（无凝结）。
21、电流及功耗：DC12V，1.08A，最大功耗：13W，PoE：802.3at，42.5V~57V，0.36A~0.27A，最大功耗：15W。</t>
  </si>
  <si>
    <t>立杆</t>
  </si>
  <si>
    <t>横杆采用圆杆，一体成型；材料采用Q235镀锌钢管/不锈钢钢管
竖杆采用八角杆，一体成型；材料采用Q235镀锌钢管/不锈钢钢管
含摄像头万向支架</t>
  </si>
  <si>
    <t>中长跑AI立柜式一体机（含AI体育智能采集设备嵌入式软件）</t>
  </si>
  <si>
    <r>
      <rPr>
        <sz val="8"/>
        <rFont val="宋体"/>
        <charset val="134"/>
        <scheme val="minor"/>
      </rPr>
      <t>软件功能：
1.采用AI摄像头作为采集终端，结合AI视觉算法自动识别考核人员跑步路线，并自动计时；
2.具有分组测试功能，单组支持不少于30人同时测试，支持不少于4组套跑；
3.支持人脸身份识别并实时与平台交互，防作弊；
4.采用人工智能视觉识别技术，视频处理帧率≥25FPS ，系统自动识别≥30个人体骨骼关键点，自动分析判断受测者的动作是否标准以及是否存在犯规情况；
5.具有抢跑重置功能，无需重新录入测试者信息；
6.具备语音播报功能，检测到违规情况实时给予提醒，测试完成后实时播报测试成绩；
7.测试结果响应速度≤1秒
8.AI视频影像直接作为考核仲裁视频，无须额外增加考核监控视频设备；
9.具备对测试区快速标定的能力，只需通过画定参训人员所在测试范围内的基本图形来完成识别区标定，无需借助任何辅助电子设备即可精准识别完成项目测试。
10.运动项AI识别准确率在99%以上
11.支持训练人员身份识别，实现测试者实时人脸识别身份验证，也可通过证件号及分组号方式检录验证，并可按语音提示自助完成测试。
12.测试成绩能自动记录，测试数据能自动储存与备份
13.测试过程中，测试者可在规定的时间内，支持自主选择提前结束测试或取消测试。
14.量程0~999.9s，分度值0.1s，误差±1.5%
硬件参数：
1、外观材质：黑色钢化面板白色边框，机身材质采用钢化玻璃面板、钣金外壳机身
2、尺寸：350mm(L) * 140mm(W) * 1720mm(H) （允许5%以内的偏离）
3、安装方式：支持多种安装方式，包括室内移动式/室外固定式安装
4、算力主机：采用国产品牌芯片
▲5、算法模块：支持多项运动识别，通过授权可以实现仰卧起坐，立定跳远，引体向上，斜身引体、短跑（50米/100），中长跑（800/1000米），足球绕杆，篮球绕杆，排球垫球（满足对墙/对空两种方式），掷实心球等项目的互用，并可支持其他运动项目延展。</t>
    </r>
    <r>
      <rPr>
        <sz val="8"/>
        <color rgb="FFFF0000"/>
        <rFont val="宋体"/>
        <charset val="134"/>
        <scheme val="minor"/>
      </rPr>
      <t>（提供第三方检测报告复印件加盖供应商公章）</t>
    </r>
    <r>
      <rPr>
        <sz val="8"/>
        <rFont val="宋体"/>
        <charset val="134"/>
        <scheme val="minor"/>
      </rPr>
      <t xml:space="preserve">
6、一体机具备远程升级能力，自动提示新版本及升级情况。可通过一体机直接配置第三方数据接口地址，对接第三方平台；
7、支持选配2个内置高性能AI摄像头，最大图像尺寸≥2560 × 1440，帧率分辨率：50 Hz：50、25 fps（2560 × 1440，1920 × 1080，1280 × 720），视频压缩标准：H.265/H.264
8、支持有线及无线网络连接，有线网络接口：1个WLAN口 RJ45 10M/100M/1000M自适应以太网口；无线网络标准：IEEE 802.11b，IEEE 802.11g，IEEE 802.11n，传输速率：150Mbps，频率：5GHz，支持 4G（TD-LTE/LTE FDD）
9、内置喇叭：内置≥30W单声道喇叭
10、集成NFC刷卡：可支持IC/ID刷卡
▲11、立柜一体机防护等级不低于IP66。</t>
    </r>
    <r>
      <rPr>
        <sz val="8"/>
        <color rgb="FFFF0000"/>
        <rFont val="宋体"/>
        <charset val="134"/>
        <scheme val="minor"/>
      </rPr>
      <t>（提供第三方检测报告复印件加盖供应商公章）</t>
    </r>
    <r>
      <rPr>
        <sz val="8"/>
        <rFont val="宋体"/>
        <charset val="134"/>
        <scheme val="minor"/>
      </rPr>
      <t xml:space="preserve">
▲12、产品符合体质测试国标GB/T 19851.12-2005或行业标准TY/T 2001-2015，支持800/1000米跑项目测试，误差低于±1.5%。</t>
    </r>
    <r>
      <rPr>
        <sz val="8"/>
        <color rgb="FFFF0000"/>
        <rFont val="宋体"/>
        <charset val="134"/>
        <scheme val="minor"/>
      </rPr>
      <t>（提供国家认可的第三方检测机构出具的检测报告复印件并加盖供应商公章）</t>
    </r>
    <r>
      <rPr>
        <sz val="8"/>
        <rFont val="宋体"/>
        <charset val="134"/>
        <scheme val="minor"/>
      </rPr>
      <t xml:space="preserve">
▲13、一体机产品应具备NSCC国体产品认证证书，至少支持800/1000米项目。（提供带产品样机图片的NSCC产品认证证书扫描件（含确认函），并提供该证书在全国认证认可信息公共服务平台“http://cx.cnca.cn/”的查询截图）
▲14、一体机应带有浪涌保护器，经4kv浪涌冲击后能自动恢复正常。</t>
    </r>
    <r>
      <rPr>
        <sz val="8"/>
        <color rgb="FFFF0000"/>
        <rFont val="宋体"/>
        <charset val="134"/>
        <scheme val="minor"/>
      </rPr>
      <t>（提供第三方检测报告复印件加盖供应商公章）</t>
    </r>
  </si>
  <si>
    <t>1、传感器类型：1/1.8" Progressive Scan CMOS。
2、最低照度：彩色 0.0005Lux@（F1.0，AGC ON），0Lux with Light。
3、快门：1s~1/100,000s。
4、宽动态：120dB。
5、补光灯类型：鳞镜补光，4颗暖白光灯珠。
6、视频：最大图像尺寸2560×1440。
7、主码流帧率分辨率（不低于）：50 Hz：50 fps（2560 × 1440，1920 × 1080，1280 × 720）。
8、子码流帧率分辨率（不低于）：50 Hz：25 fps（704 × 576，640 × 480）。
9、视频压缩标准：H.265/H.264/MJPEG。
10、视频压缩码率：32Kbps~8Mbps。
11、音频采样：支持输入输出，内置麦克风，内置扬声器。
12、存储：支持MicroSD/MicroSDHC/MicroSDXC卡（最大512 GB）断网本地存储及断网续传，NAS（NFS，SMB/CIFS均支持）。
13、网络：1个RJ45 10M/100M自适应以太网口。
14、图像增强：背光补偿，强光抑制，透雾，电子防抖，3D降噪，畸变校正
15、图像设置：饱和度，亮度，对比度，锐度，AGC，白平衡，走廊模式（旋转模式）通过客户端或者浏览器可调
16、电源：DC：12 V ± 20%，支持防反接保护；PoE：802.3af。
17、启动和工作温湿度：-30℃~60℃，湿度小于95%（无凝结）。
18、电流及功耗：DC：12 V，0.90 A，最大功耗：10.7W ；PoE：802.3af，36 V~57 V，0.22 A~0.35 A，最大功耗：12.5W。
19、防护：≥IP67。</t>
  </si>
  <si>
    <t>AI立柜式一体机（含AI体育智能采集设备嵌入式软件）</t>
  </si>
  <si>
    <r>
      <rPr>
        <sz val="8"/>
        <rFont val="宋体"/>
        <charset val="134"/>
        <scheme val="minor"/>
      </rPr>
      <t>软件功能
综合利用AI视觉技术实现耐力跑项目的智能化测试分析，同时，可结合部分电子传感仪器设备，形成完整的1500米、3000米、阳光长跑监测体系，可供学生进行自助式测试、自动数据分析。
1、采用AI摄像头作为采集终端，结合AI视觉算法自动识别、考核人员跑步路线，并自动计时。
2、阳光跑规则配置：支持配置个性化阳光跑规则，包括跑量、配速等，支持设置每学期的跑量、单次跑步公里限制、单次跑步配速设置、每周里程上限、每日里程上限。
3、支持随到随跑，实时统计全校学生每学期完成情况、每个学生跑步详情记录。
4、跑步结束，成绩实时查询，并告知与学期/学年设定的差距。
5、可通过查询终端、手机小程序查询阳光跑各项数据，包括跑步里程及有效性、累积里程、奖励里程、运动轨迹等。
6、利用AI技术和大数据分析技术，有效杜绝替跑、骑车、横穿等作弊行为。
7、阳光跑奖励：奖励规则和个人奖励明细，根据时间段跑步奖励倍数、奖励限制次数。
8、阳光跑统计：支持统计跑步当前成绩和历史记录，支持活跃度统计、完成情况统计、个人情况统计及排名等。
9、阳光跑评分：阳光跑评分规则和评分结果。
10、大屏视频播放管理：各种跑前跑后拉伸视频的管理，大屏播放内容管理。
11、识别信息查询：AI阳光跑学生人脸识别情况历史记录查询。
12、阳光跑申诉：学生阳光跑申诉通道，登记信息和历史处理记录。
硬件参数
1、外观材质：黑色钢化面板白色边框，机身材质采用钢化玻璃面板、钣金外壳机身。
2、尺寸：350mm(L)*140mm(W)*1720mm(H)。（不超过5%的偏离）
3、安装方式：室外固定式安装。
4、支持阳跑人脸识别开始以及数据查询。
5、算力主机：国产品牌芯片，CPU≥八核，算力≥6T。
▲6、算法模块：通过授权可以实现至少14项运动的识别互用功能，并可支持其他运动项目延展。</t>
    </r>
    <r>
      <rPr>
        <sz val="8"/>
        <color rgb="FFFF0000"/>
        <rFont val="宋体"/>
        <charset val="134"/>
        <scheme val="minor"/>
      </rPr>
      <t>（须提供第三方权威检测报告复印件加盖供应商公章）</t>
    </r>
    <r>
      <rPr>
        <sz val="8"/>
        <rFont val="宋体"/>
        <charset val="134"/>
        <scheme val="minor"/>
      </rPr>
      <t xml:space="preserve">
7、一体机具备远程升级能力，自动提示新版本及升级情况。可通过一体机直接配置第三方数据接口地址，对接第三方平台。
8、支持选配2个内置高性能AI摄像头，最大图像尺寸≥2560×1440。
9、具备丰富的可扩展接口，内部接口包含USB,网络接口，外部至少包括1个WLAN口RJ45，10M/100M/1000M自适应以太网口。
10、支持无线网络标准：IEEE802.11b，IEEE802.11g，IEEE802.11n，传输速率：150Mbps，频率：5GHz，支持4G（TD-LTE/LTE FDD）。
11、内置喇叭：内置不小于30W单声道喇叭。
12、集成NFC刷卡：可支持IC/ID刷卡。
▲13、立柜一体机防护等级不低于IP66。</t>
    </r>
    <r>
      <rPr>
        <sz val="8"/>
        <color rgb="FFFF0000"/>
        <rFont val="宋体"/>
        <charset val="134"/>
        <scheme val="minor"/>
      </rPr>
      <t>（须提供第三方权威检测报告复印件加盖供应商公章）</t>
    </r>
    <r>
      <rPr>
        <sz val="8"/>
        <rFont val="宋体"/>
        <charset val="134"/>
        <scheme val="minor"/>
      </rPr>
      <t xml:space="preserve">
▲14、设备产品采用国产品牌芯片，且符合国家标准GB/T19851.12-2005及行业标准TY/T2001-2015。</t>
    </r>
    <r>
      <rPr>
        <sz val="8"/>
        <color rgb="FFFF0000"/>
        <rFont val="宋体"/>
        <charset val="134"/>
        <scheme val="minor"/>
      </rPr>
      <t>（须提供第三方权威检测报告复印件加盖供应商公章）</t>
    </r>
    <r>
      <rPr>
        <sz val="8"/>
        <rFont val="宋体"/>
        <charset val="134"/>
        <scheme val="minor"/>
      </rPr>
      <t xml:space="preserve">
▲15、一体机产品应具备NSCC国体产品认证证书。（提供带产品样机图片的NSCC产品认证证书扫描件（含确认函），并提供该证书在全国认证认可信息公共服务平台“http://cx.cnca.cn/”的查询截图）
▲16、一体机应带有浪涌保护器，经4kv浪涌冲击后能自动恢复正常。</t>
    </r>
    <r>
      <rPr>
        <sz val="8"/>
        <color rgb="FFFF0000"/>
        <rFont val="宋体"/>
        <charset val="134"/>
        <scheme val="minor"/>
      </rPr>
      <t>（提供第三方检测报告复印件加盖供应商公章）</t>
    </r>
  </si>
  <si>
    <t>智慧显示终端</t>
  </si>
  <si>
    <t>A02010401 触摸式终端设备</t>
  </si>
  <si>
    <t>-</t>
  </si>
  <si>
    <t>1、尺寸：≥65寸； 
2、亮度：≥2000cd/m2； 
3、系统： Android11.0； 
4、屏材料：工业级户外高亮液晶屏，使用寿命≥60000小时，支持显示屏亮度自动调节功能； 
5、触摸屏功能，专业户外高精度纳米触摸屏，支持40点触摸，灵敏性强。
6、散热系统：智能风扇一体化控温，满足-30-+50度的户外环境下工作；整机防护等级达到IP66
7、支持防水、防过热过冷、防尘、户外喷涂、防球击；
8、外壳要求：钣金外壳采用1.5mmSGCC镀锌钢板，内层喷涂富锌底粉，表层喷涂杜邦户外塑粉保护，使用年限确保7年以上，防护等级IP66；
9、防爆玻璃：6mm超白钢化玻璃；
10、人脸识别USB摄像头（内置）；
11、数据大屏展示：实时展示学生的运动跑步成绩、实时跑步抓拍头像、展示跑步统计、个人成绩排名、各年级排名、跑步拉伸视频等</t>
  </si>
  <si>
    <t>网络信号箱</t>
  </si>
  <si>
    <t>C16020100 基础环境集成实施服务</t>
  </si>
  <si>
    <t>项目施工</t>
  </si>
  <si>
    <t>300X400X160加厚防水箱 304不锈钢</t>
  </si>
  <si>
    <t>浪涌保护器</t>
  </si>
  <si>
    <t>标称放电电流20KA</t>
  </si>
  <si>
    <t>电源空开</t>
  </si>
  <si>
    <t>额定电流20A</t>
  </si>
  <si>
    <t>8口交换机</t>
  </si>
  <si>
    <t>8口千兆钢壳交换机</t>
  </si>
  <si>
    <t>光纤</t>
  </si>
  <si>
    <t>光纤（含熔纤）</t>
  </si>
  <si>
    <t>网线</t>
  </si>
  <si>
    <t>六类网线</t>
  </si>
  <si>
    <t>3*2.5电源线</t>
  </si>
  <si>
    <t>国标RVV</t>
  </si>
  <si>
    <t>挖沟开槽</t>
  </si>
  <si>
    <t>挖沟开槽预埋线路及恢复</t>
  </si>
  <si>
    <t>垃圾清运</t>
  </si>
  <si>
    <t>现场渣土及垃圾清运</t>
  </si>
  <si>
    <t>项</t>
  </si>
  <si>
    <t>沙子</t>
  </si>
  <si>
    <t>河沙</t>
  </si>
  <si>
    <t>水泥</t>
  </si>
  <si>
    <t>标号425</t>
  </si>
  <si>
    <t>吨</t>
  </si>
  <si>
    <t>石子</t>
  </si>
  <si>
    <t>排插</t>
  </si>
  <si>
    <t>6位插座</t>
  </si>
  <si>
    <t>人工费</t>
  </si>
  <si>
    <t>人工开挖基坑和浇筑基坑</t>
  </si>
  <si>
    <t>天</t>
  </si>
  <si>
    <t>人工立杆和人工安装发布屏</t>
  </si>
  <si>
    <t>综合布线</t>
  </si>
  <si>
    <t>定制</t>
  </si>
  <si>
    <t>安装调试</t>
  </si>
  <si>
    <t>合计</t>
  </si>
  <si>
    <t>注：
   1.以上所提供设备必须是全新、完整无缺的，报价包括但不限于材料、制作.安装、调试、运输、管理、检验、措施、机械损耗、人工、税金等全部费用。
   2.以上产品需求中的技术参数及其性能(配置)仅起参考作用，主要目的是为了满足用户工作的基本要求，供应商可选用其他产品替代，但替代的产品中技术参数须满足或优于文件的要求。</t>
  </si>
  <si>
    <t>游泳馆器材及配套设施</t>
  </si>
  <si>
    <t>LED显示屏屏体</t>
  </si>
  <si>
    <t>A02021103 LED 显示屏</t>
  </si>
  <si>
    <r>
      <rPr>
        <sz val="10"/>
        <color theme="1"/>
        <rFont val="宋体"/>
        <charset val="134"/>
      </rPr>
      <t>1、像素间距：2.5mm；   
2、封装类型：正装SMD 国产灯珠
3、显示屏具备低亮高灰功能，亮度调节至500cd/㎡，灰度等级为16bit；刷新率不低于3200Hz
4、显示屏具有多点测温系统和电源温度控制系统，防止局部温度过高。
▲5、用户可根据要求自行调整，通过构造非线性校正曲线和色坐标变换系数矩阵来改善显示效果的各项重要指标（如亮度、色度)。</t>
    </r>
    <r>
      <rPr>
        <sz val="10"/>
        <color rgb="FFFF0000"/>
        <rFont val="宋体"/>
        <charset val="134"/>
      </rPr>
      <t xml:space="preserve">（提供国家认可的第三方检测机构出具的检测报告复印件并加盖供应商公章）； </t>
    </r>
    <r>
      <rPr>
        <sz val="10"/>
        <color theme="1"/>
        <rFont val="宋体"/>
        <charset val="134"/>
      </rPr>
      <t xml:space="preserve">
6、支持对图像清晰度、饱和度、色度调节、对比度、亮度进行综合式一键修正，具备降噪、增强、运动补偿、色坐标色彩变换处理、钝化处理功能，支持HDR 高动态范围图像技术显示
7、模组采用磁吸结构，能配合真空吸盘可从箱体正面拆卸、安装、维护
8、 屏体正常工作时支持消除毛毛虫、鬼影功能。
▲9、 LED 显示屏的发光模块面色一致，并且是哑光的，反光有效系数在5%以内。显示屏的杂点应&lt;1/100000。</t>
    </r>
    <r>
      <rPr>
        <sz val="10"/>
        <color rgb="FFFF0000"/>
        <rFont val="宋体"/>
        <charset val="134"/>
      </rPr>
      <t>（提供国家认可的第三方检测机构出具的检测报告复印件并加盖供应商公章）</t>
    </r>
    <r>
      <rPr>
        <sz val="10"/>
        <color theme="1"/>
        <rFont val="宋体"/>
        <charset val="134"/>
      </rPr>
      <t>； 
▲10、可通过控制 PC 实现联网控制，远程开机唤醒、关闭等功能。可同时控制多个屏</t>
    </r>
    <r>
      <rPr>
        <sz val="10"/>
        <color rgb="FFFF0000"/>
        <rFont val="宋体"/>
        <charset val="134"/>
      </rPr>
      <t>（提供国家认可的第三方检测机构出具的检测报告复印件并加盖供应商公章）</t>
    </r>
    <r>
      <rPr>
        <sz val="10"/>
        <color theme="1"/>
        <rFont val="宋体"/>
        <charset val="134"/>
      </rPr>
      <t xml:space="preserve">；
▲11、具有智能模组数据存储，温度，电压监测功能。
</t>
    </r>
    <r>
      <rPr>
        <sz val="10"/>
        <color rgb="FFFF0000"/>
        <rFont val="宋体"/>
        <charset val="134"/>
      </rPr>
      <t>（提供国家认可的第三方检测机构出具的检测报告复印件并加盖供应商公章）</t>
    </r>
    <r>
      <rPr>
        <sz val="10"/>
        <color theme="1"/>
        <rFont val="宋体"/>
        <charset val="134"/>
      </rPr>
      <t>；</t>
    </r>
  </si>
  <si>
    <t>㎡</t>
  </si>
  <si>
    <t>屏体镀膜防护</t>
  </si>
  <si>
    <t>屏体表面高分子纳米镀膜防护、防潮、防尘、防轻微水渍，游泳馆里面有水气，使用环境空气湿度高，做镀膜防护一下LED灯珠；</t>
  </si>
  <si>
    <t>超薄电源</t>
  </si>
  <si>
    <t>A02061600-电容器</t>
  </si>
  <si>
    <t>1.电源的额定输入电压范围：200～240V2.工作温度：-30～+60℃3.工作相对湿度：10～50% RH,无冷凝4.最大输入电流：≦2.5A5.输出额定电压：4.5V 6.负载调整率：±2%7.输出电压上升时间：&lt;0.5S8.绝缘耐压输入对输出：2500Vac/10mA/1Min</t>
  </si>
  <si>
    <t>视频拼接处理器</t>
  </si>
  <si>
    <t>A02091108 视频处理器</t>
  </si>
  <si>
    <t>1、标配1路HDMI2.0输入，1路DP1.2输入，4路HDMI1.3输入，选配1路3G-SDI（IN+LOOP）输入；支持4096*2160@60HZ信号输入，并向下兼容；
2、集成16路千兆网口输出，最大带载1040万像素，最大带载宽度16384，最大带载高度8192；
3、集成视频处理+发送卡功能，最大支持6路输入源＋1路OSD字幕同时上屏显示；
4、支持全彩液晶屏，对信号输入状态、图层状态，网口通讯状态实时显示；
5、支持一键切换输入源，一键调用预设场景；
6、支持多种大屏亮度调节方式，旋钮调节、上位机软件调节；
7、开放网络及RS232串口中控协议便于第三方系统集成；
8、支持网口远距离调试及控制；</t>
  </si>
  <si>
    <t>多功能卡</t>
  </si>
  <si>
    <t>A02019900 其他信息化设备</t>
  </si>
  <si>
    <t>1.使用 RS232 串口或千兆网口通信；
2.支持用网口级联在接收卡之间或最后；
3.具有定时功能，可以替代定时器和延时器</t>
  </si>
  <si>
    <t>接收卡</t>
  </si>
  <si>
    <t>1、最大带载512x384，最多支持32组并行数据
2、无需转接板，单卡自带16个HUB75接口
3、支持逐点亮度校正
4、快速亮暗线调节
5、支持3D功能
6、支持Mapping功能开启</t>
  </si>
  <si>
    <t>控制电脑</t>
  </si>
  <si>
    <t>A02010105 台式计算机</t>
  </si>
  <si>
    <t>i3-12100四核心8线程处理器，基于
 Alder Lake 架构，睿频高达4.3G、搭配英特尔超核芯显卡，流畅运行日常软件/DDR4 4代8G-3200MHZ高频内存/PCIE 4.0超高速512G固态硬盘，保证数据安全/13.6L 现代商务机箱、小巧机身/配备USB 3.2 GEN1 TYPEC接口、HDMI 2.1TMDS高速接口，DisplayPort数字接口，Video Graphics Array接口，可以稳定输出原生超清画面，配备Smart Power On功能的USB3接口/100万小时稳定性测试/隐藏式散热栅格，大幅提升散热效率/配置260W电源、保障整机稳定运行/配备Kensington Lock，Pad Lock保护装置/RJ451000兆网卡/预装正版Windows11系统，全新界面，简单高效/21.5寸全高清显示器，全高清FHD178度广视角 超薄三边微边框，Clear Vision锐利清晰技术，低蓝光不闪屏，配备标准HDMI和VGA视频接口，75HZ高刷新，采用8BIT面板色深，拥有1670万种色彩数量，-5度-15度仰俯解调节</t>
  </si>
  <si>
    <t>功放音柱</t>
  </si>
  <si>
    <t>功放额定功率：≥350W
额定阻抗：4-16Ω
输出电压:70V-110V
灵敏度:77.5MV
信 噪 比:&gt;85dB
失真度:≤0.1%
响应频率:50Hz-18KHz±3dB                                          
音柱额定功率：120W
电压：110V
灵敏度：89dB
频率响应：70Hz-15KHz
喇叭单元：5"X5</t>
  </si>
  <si>
    <t>配电箱</t>
  </si>
  <si>
    <t>A02061714 配电箱</t>
  </si>
  <si>
    <t>40KW配电箱、配备全自动开关模块控制
、逐级上电单元模块，控制强电的开关，安全方便，提供380V电压；功率,40KW，分布逐级上电配备,显示屏输出路数：9路</t>
  </si>
  <si>
    <t>屏体主供强弱电</t>
  </si>
  <si>
    <t>A02179900 其他电力工业设备</t>
  </si>
  <si>
    <t>强电16平方（4+1）纯铜电缆线、弱电超六类网线18组、音频线2组套管布设</t>
  </si>
  <si>
    <t>屏体辅材及其它辅材</t>
  </si>
  <si>
    <t>屏内电源线，连接网线，长排线、强磁螺丝照明等辅材</t>
  </si>
  <si>
    <t>钢结构</t>
  </si>
  <si>
    <t>B05070000 钢结构工程</t>
  </si>
  <si>
    <t>1、钢结构支架（含接合板）采用Q235B钢制作，保证其抗拉强度、伸长率、屈服点，碳、硫、磷的极限含量；2、焊条：手工焊：Q235连接用E43系列焊条；3、四周铝塑板包边装饰</t>
  </si>
  <si>
    <t>救生椅</t>
  </si>
  <si>
    <t>A02340800 应急救援设备类</t>
  </si>
  <si>
    <t>1、材质：304不锈钢材质，上置亚克力材质座椅。
2、高度：2000mm，底部宽：1200mm（允许偏差±3%）
3、管径：50mm，壁厚：1.5mm.（允许偏差±3%）</t>
  </si>
  <si>
    <t>救生圈</t>
  </si>
  <si>
    <t>1、材质：采用高密度聚乙烯，内充高密度聚氨酯闭孔泡沫。
2、成人2.5KG救生圈参数：外径：710mm，内径：440mm，厚度：105mm，重量：2.5kg</t>
  </si>
  <si>
    <t>救生绳</t>
  </si>
  <si>
    <t>1、具有耐酸、耐碱、耐腐蚀等特性；
2、材质为聚酯纤维，救生绳长30m；
3、直径≥8mm，可以浮于水面。</t>
  </si>
  <si>
    <t>救生衣</t>
  </si>
  <si>
    <t>1、材料：聚乙烯泡沫填充，防水牛津布材质；
2、尺寸：高54cm，宽56cm；（允许偏差±3%）
3、承重：100Kg以下成人可用。</t>
  </si>
  <si>
    <t>件</t>
  </si>
  <si>
    <t>救生杆、救生勾</t>
  </si>
  <si>
    <t>1、加厚铝合金；自由伸缩达5-9米；
2、强力承重，一杆多用。</t>
  </si>
  <si>
    <t>氧气袋</t>
  </si>
  <si>
    <t>42L带一根鼻氧管</t>
  </si>
  <si>
    <t>急救箱</t>
  </si>
  <si>
    <t>14寸急救箱+32种国标套装</t>
  </si>
  <si>
    <t>急救板</t>
  </si>
  <si>
    <t>1、长1850mm×宽450mm×高65mm；（允许偏差±3%）
2、配绑带3套，净重8KG，承重≥150KG；
3、可配合头部固定器使用。</t>
  </si>
  <si>
    <t>头部固定器</t>
  </si>
  <si>
    <t>1.采用两块分离式设计，重量轻且易于使用；
2.由密闭泡沫材料制成，不会吸收血液和体液，易于清洗消毒。</t>
  </si>
  <si>
    <t>救生颈托</t>
  </si>
  <si>
    <t>1.内部材质柔软（软垫），伤者佩戴过程中有舒适感，避免二次划伤；
2.特有的固定锁确保颈托的稳固和对称；超大型气道开口便于颈动
脉监测；
3.后方的开孔设计便于确诊和透气。</t>
  </si>
  <si>
    <t>救生浮标</t>
  </si>
  <si>
    <t>单人救生浮标，外部尺寸1000*150*100mm（允许偏差±3%），PE发泡材质，颜色：橙色，承重：1人重量。</t>
  </si>
  <si>
    <t>只</t>
  </si>
  <si>
    <t>浮漂（打腿板）</t>
  </si>
  <si>
    <t>1、规格：38.5*28*4.5cm；（允许偏差±3%）
2、采用新型的EVA与PE材料制造而成，比传统的泡沫材料更环保，更轻便，浮力更强。</t>
  </si>
  <si>
    <t>划手掌</t>
  </si>
  <si>
    <t>1、规格：25*25cm；2、成分：PP掌材料，硅胶带；
3、颜色：黑色，红色；
4、包装：2块划水掌+6条橡胶管；
5、使用新型的塑胶材料；6、橡胶管采用优质硅胶。</t>
  </si>
  <si>
    <t>背漂</t>
  </si>
  <si>
    <t>1、规格：21.5*17*8cm；2、采用新型的EVA与PE材料制造而成；3、可拆卸夹板设计，背上浮背后，将腰带调整至合适长度，并用安全卡扣系牢；通过增减夹板数量来控制浮力大小，适应不同的训练进度。</t>
  </si>
  <si>
    <t>浮力棒</t>
  </si>
  <si>
    <t>1、尺寸：长155cm，直径6.5cm（允许偏差±3%）；2、实心海绵棒。</t>
  </si>
  <si>
    <t>浮袖</t>
  </si>
  <si>
    <t>1、均码：23cm×19cm；2、反压式气嘴；3、环保加厚PVC材质；4、蓝、橙、黄三色可选。</t>
  </si>
  <si>
    <t>呼吸管</t>
  </si>
  <si>
    <t>1、规格：均码；2、成分：PVC，PC，PP，硅胶；
3、颜色：红色，蓝色，绿色，黄色；
4、特征：轻便，呼吸畅顺，易调节头带，适用于游泳训练、海边浮潜；
5、适合人群：从儿童到成人，从游泳初学者到专业运动员皆可使用。</t>
  </si>
  <si>
    <t>池底吸污机</t>
  </si>
  <si>
    <t>1、30米线长；2、爬墙智能型；3、电缆带防纠缠器；4、变压器带过载指示灯；5、主机带记忆芯片；                                                   
6、遥控器带编程功能；7、带手推车。</t>
  </si>
  <si>
    <t>ABS全塑更衣柜</t>
  </si>
  <si>
    <t>A05010503-更衣柜</t>
  </si>
  <si>
    <t>▲1、规格：620×382×500mm（允许偏差±3%），三层总高：1940mm，产品壁厚：3-4.5mm，承重部位3.5mm以上，板材正视立面边框厚度尺寸说明（±2mm）
侧板22mm、顶底板30mm、门板26mm、底座80mm
▲2、材质：柜体HIPS、柜门ABS、铰链尼龙；抗冲击、耐腐蚀、不生锈、防水防霉。
▲3、工艺：采用钢制模具一次注塑成型。榫卯连接结构，DIY组装，不用胶水，不用金属螺丝，不易变形，可重复拆装使用，整柜无毛边毛刺等瑕疵。
▲4、每门配尼龙合页，易拆装；柜门直角位置装有防撞软角，防止碰伤；柜门采用平面设计，没有明显凹凸，表面磨砂哑光风格，有光泽同时也不易有划痕。
5、配置：1个拉手、1块层板，1个储物盒，1个门号牌，组合方式：3层3～5列
6、柜体颜色为灰白色，柜门颜色提供8种可选</t>
  </si>
  <si>
    <t>门</t>
  </si>
  <si>
    <t>更衣凳</t>
  </si>
  <si>
    <t>A05010399 其他椅凳类</t>
  </si>
  <si>
    <t>1、规格：长1500mm*宽400mm*高450mm（允许偏差±3%）
2、凳面PVC材质，蹬腿ABS，不使用五金件连接。
3、更衣凳承重大于 500kg，材质厚度 50mm。 
4、可选凳面颜色，蓝色、白色、黄色、咖啡色，可以搭配颜色。</t>
  </si>
  <si>
    <t>手动伸缩看台座椅（踏步）</t>
  </si>
  <si>
    <t>一、骨架:
1、伸缩看台整体骨架由Q235B钢制作部件通过螺栓组装而成,钢材的屈服强度、抗拉强度及伸长率须符合国家标准。
▲2、看台整体为垂直支撑结构。看台层宽800mm，尾层宽400mm；首层高330mm，其他层高300mm。（允许偏差±3%）
3、看台立柱采用100mm*50mm*2mm钢型材,通过焊接将底部行走轮与上端支撑臂连接在一起。立柱支撑臂一侧焊有厚度不小于6mm的连接钢片与看台的后横梁连接在一起，后横梁为180mm*50mm*3.0mm的C形梁，通过C形梁的上下孔位安装装悬臂梁，悬臂梁采用50mm*50mm*2.0mm钢型材，为保证看台骨架对踏板的承托性能,两看台立柱之间的悬臂梁与悬臂梁之间的最大中心间距S≤600mm,如下图所示：
4、前端与前横梁相连接，前横梁采用50mm*2.0mm碳素结构钢型材。每两个立柱之间后部加一个三角支撑架，确保看台在横向受冲击时，不会摆动，三角支撑管采用40mm*20mm*2.0mm钢型材。
▲5、看台力学性能：伸缩看台整体架构应具备较高的、安全的力学性能，台面的承载需满足观众落座的安全要求，并且在观众落座后，横向具有较强的稳定性。台面静载荷应能承受6KN/㎡的载荷30分钟，卸载后无明显变形，无损坏。看台展开后，在静载试验基础上，在正向及侧向分别施加静载360N的水平拉力均布载荷，持续5 min，看台位移量小于活动看台长度的1/200，且不得倾翻。投标人提供国家级检测中心出具的检测报告。
▲6、看台床架结构的下部行走机构（走轮架）需带纠偏卡槽，床架结构中每排行走脚轮部分应有自动锁定装置，以保证伸缩看台顺序展开及收合，且展开后不会出现意外收合情况。看台床架结构的下部行走机构（走轮架）由3mm钢板折弯成“几”字形，走轮架一侧折成凹型卡槽，另一侧折边必须安装数量不少于5个的可转动的塑胶轮，塑胶轮与相邻的走轮架凹型卡槽咬合，保证看台在伸缩过程中流畅自如。整体安装要求在2000次展开和收拢后，伸缩轨道仍具有适用性。投标人提供国家级检测中心出具的伸缩看台伸缩耐久性检测报告。
走轮架截面示意图：
7、伸缩看台首层用1.2mm钢板封闭，钢板必须平装并垂直于地面，不能设 计有任何凹凸曲面，确保整体美观大方。
8、伸缩看台首层用1.2mm钢板封闭，钢板必须平装并垂直于地面，不能设计有任何凹凸曲面，确保整体美观大方。
▲9、伸缩看台的所有金属部分须做防腐、防锈的静电喷涂处理。看台部件的漆膜在经受400mm高度冲击后，应无剥落、裂纹、皱纹。 投标人提供国家级检测中心相关检测报告。
二、踏板
伸缩看台踏板采用17mm九层防滑胶合板。板材为全进口木芯材，经过严格烘干处理水分6%-8%，膜纸采用棕色膜纸120g，保证产品无翘曲变形，遇水开裂分层，使用时起皮等现象。踏板的背面具有防火层，正面除有防火层外还具有防滑层，防滑层为典雅六角形防滑花色的聚氨树酯，压于木板表面，无须铺设其他防滑垫，便于清洁。
▲踏板具有良好的防水性能，2小时吸水厚度膨胀率应该不高于1%。踏板需具有良好的承载性能，其静曲强度不小于44MPa，弹性模量不小于6000Mpa。踏板通过螺钉安装于看台的钢骨架上，在使用过程中踏板不易与钢骨架分离，踏板板面的握螺钉力不小于2400N。投标人提供第三方机构出具的相关检测报告。
三、脚轮
每层走轮架下安装不少于3个脚轮。脚轮直径125mm，轮辐为B＝32mm，内层采用双滚珠轴承，由高科技聚氨酯胶条用机械锁扣式注射于聚烯烃轮芯，具有高弹性、高耐磨、耐油脂、耐温度在-43℃至85℃之间，脚轮美观且滑行时噪音非常小，适合看台长距离移动使用。脚轮接触地面部分材料为高韧性耐磨聚氨酯层，能承受巨力且不磨损地板、并不伤害地板。看台脚轮在行走的过程中不易走偏，依据GB/T14678-2011标准，其衡量转向性能的转向抵抗系数应不大于0.1。另外脚轮除了行走的功能，在静止状态下，还承担看台结构及观众的重量，要求脚轮具备抗静压性能。依据 GB/T14678-2011标准，脚轮在抗静压能力试验后，应保持如下性能：转动部件转动灵活，无卡滞及松脱现象，轮轴不发生转动，也无影响车轮转动的变形。投标人提供第三方机构出具的脚轮转向性能和抗静压性能的检测报告。
四、装饰部分
▲1、看台每层的外边缘采用铝合金包边，使得看台整体床架美观大方。铝合金包边型材采用6063T5型材，力学性能，抗拉强度≥160、规定非比例延伸强度≥110，断后伸长率≥8%。硬度，维氏≥58、韦氏≥8。铝合金装饰条截面尺寸=L35mm*80mm，铝合金装饰条不需要搭配任何其他塑料件，并带防滑纹路。
2、铝合金包边的角采用规格为长70mm×宽70mm×高85mm的注塑件护角，可以无缝贴合看台，可以有效防止观众在不小心碰撞看台时发生的伤害。
五、护栏
伸缩看台床架侧边无切角部分安装伸缩型安全应护栏在伸缩的过程中护栏无需插拔，护栏的表面采用喷塑处理。看台的两侧每层床架侧边安装有斜护栏，护栏的高度为1100MM，看台的后侧装有垂直护栏，护栏的高度为1100MM，两侧的护栏和后侧的护栏包围起来两者之间的空隙不超100MM，护栏采用钢结构，表面外框采用30mm×30mm家具管弯曲成矩形框，护栏直角部分做圆弧处理。护栏框内嵌垂直部位采用焊接连接，内嵌垂直杆件采用直径19mm家具管，杆件净距也不应大于100mm。侧护栏带有斜角使得每一层的护栏处于不同立面上，在看台伸展收缩时，不同层护栏不会互相碰撞，护栏无需插拔。侧护栏与床架连接是由三个螺栓连接，保证护栏能够实现横向冲击不出现断裂，不出现变形。各护栏的水平静载荷应能达到：加载60Kg/㎡30秒，卸载后无明显永久变形。护栏的垂直静载荷应能达到：加载100Kg/㎡1分钟，卸载后无明显永久变形。
六、座椅
活动看台座椅采用低靠背中空吹塑座椅，前置式安装。座椅上有三个安装孔，透过座椅安装孔将座椅直接安装在看台的踏板上，不需要任何金属连接片。
座椅外形尺寸：宽410mm×深420mm×高170mm，允许正负偏离5mm。
座椅的外观、力学性能、耐老化性能需符合QB/T2601-2013《体育场馆公共座椅》标准，具体如下：
1、 座椅塑料件无裂纹，座面、椅背表面光洁，表面棱角圆滑，汇合缝处粘结强度高，无褶皱、无污渍、无明显色差；
2、 座椅的耐老化性能：座椅需符合氙灯老化3500h，试验后冲击强度保持率不应小于60%，外观颜色变化评级不小于4级；
3、 高温环境参数要求：温度达到 80±5℃，座椅在此环境中超过72h，需无龟裂、斑点、起泡及明显变形等外观变化；
4、 低温环境参数要求：温度达到 -60±5℃，座椅在此环境中超过72h，需无龟裂、斑点、起泡及明显变形等外观变化；
5、 座椅的力学性能需符合依据QB/T2601-2013《体育场馆公共座椅》标准：（1）座面静载荷达到950N，且测试次数需达到10万次；椅背静载荷达到330N，且测试次数需达到10万次；座面平衡载荷达到900N；（2）在冲击高度达到240mm时释放标准冲击件，且测试次数需达到10次；椅背冲击试验需通过如下测试并符合标准：在冲击高度达到330mm时释放标准冲击件，且测试次数需达到10次；
七、伸缩看台踏步
    看台上需留出纵向疏散通道，通道应符合疏散要求。每层通道处， 安装一级踏步箱体，箱体采用 17mm 防滑舞台板，外形尺寸：1000mm×300mm×150mm，踏步外露的边均采用铝合金材料包边，外露的角用注塑护角包围，确保踏步箱体美观大方安全。</t>
  </si>
  <si>
    <t>座</t>
  </si>
  <si>
    <t>休息椅</t>
  </si>
  <si>
    <t>1、规格尺寸：L2250*W240*H420mm（允许偏差±3%）
2、基材：采用优质铝合金坐板，表面氧化处理，具有硬度高，承受力强，耐腐朽等性能。
3、五金件：采用优质国标五金件。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</si>
</sst>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 numFmtId="177" formatCode="0.00_ "/>
    <numFmt numFmtId="178" formatCode="0_ "/>
  </numFmts>
  <fonts count="46">
    <font>
      <sz val="11"/>
      <color theme="1"/>
      <name val="宋体"/>
      <charset val="134"/>
      <scheme val="minor"/>
    </font>
    <font>
      <sz val="11"/>
      <color theme="1"/>
      <name val="宋体"/>
      <charset val="134"/>
    </font>
    <font>
      <b/>
      <sz val="20"/>
      <color theme="1"/>
      <name val="宋体"/>
      <charset val="134"/>
    </font>
    <font>
      <b/>
      <sz val="11"/>
      <color theme="1"/>
      <name val="宋体"/>
      <charset val="134"/>
    </font>
    <font>
      <sz val="10"/>
      <color theme="1"/>
      <name val="宋体"/>
      <charset val="134"/>
    </font>
    <font>
      <sz val="10"/>
      <color theme="1"/>
      <name val="宋体"/>
      <charset val="134"/>
      <scheme val="minor"/>
    </font>
    <font>
      <sz val="12"/>
      <color theme="1"/>
      <name val="宋体"/>
      <charset val="134"/>
      <scheme val="minor"/>
    </font>
    <font>
      <b/>
      <sz val="10"/>
      <color theme="1"/>
      <name val="宋体"/>
      <charset val="134"/>
    </font>
    <font>
      <sz val="11"/>
      <name val="宋体"/>
      <charset val="134"/>
      <scheme val="minor"/>
    </font>
    <font>
      <b/>
      <sz val="20"/>
      <name val="宋体"/>
      <charset val="134"/>
    </font>
    <font>
      <b/>
      <sz val="11"/>
      <name val="宋体"/>
      <charset val="134"/>
    </font>
    <font>
      <sz val="10"/>
      <name val="宋体"/>
      <charset val="134"/>
    </font>
    <font>
      <sz val="10"/>
      <name val="宋体"/>
      <charset val="134"/>
      <scheme val="minor"/>
    </font>
    <font>
      <sz val="10.5"/>
      <name val="宋体"/>
      <charset val="134"/>
    </font>
    <font>
      <b/>
      <sz val="10"/>
      <name val="宋体"/>
      <charset val="134"/>
    </font>
    <font>
      <b/>
      <sz val="10"/>
      <name val="宋体"/>
      <charset val="134"/>
      <scheme val="minor"/>
    </font>
    <font>
      <sz val="11"/>
      <name val="宋体"/>
      <charset val="134"/>
    </font>
    <font>
      <sz val="8"/>
      <name val="宋体"/>
      <charset val="134"/>
      <scheme val="minor"/>
    </font>
    <font>
      <sz val="12"/>
      <name val="宋体"/>
      <charset val="134"/>
    </font>
    <font>
      <sz val="14"/>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1"/>
      <color indexed="9"/>
      <name val="宋体"/>
      <charset val="134"/>
    </font>
    <font>
      <sz val="11"/>
      <color indexed="8"/>
      <name val="宋体"/>
      <charset val="134"/>
    </font>
    <font>
      <sz val="11"/>
      <color rgb="FF000000"/>
      <name val="宋体"/>
      <charset val="134"/>
    </font>
    <font>
      <sz val="10"/>
      <name val="Helv"/>
      <charset val="134"/>
    </font>
    <font>
      <sz val="10"/>
      <color rgb="FFFF0000"/>
      <name val="宋体"/>
      <charset val="134"/>
    </font>
    <font>
      <sz val="8"/>
      <color rgb="FFFF0000"/>
      <name val="宋体"/>
      <charset val="134"/>
      <scheme val="minor"/>
    </font>
  </fonts>
  <fills count="35">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1"/>
        <bgColor indexed="64"/>
      </patternFill>
    </fill>
    <fill>
      <patternFill patternType="solid">
        <fgColor indexed="36"/>
        <bgColor indexed="64"/>
      </patternFill>
    </fill>
  </fills>
  <borders count="15">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7"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7" fillId="0" borderId="0" applyNumberFormat="0" applyFill="0" applyBorder="0" applyAlignment="0" applyProtection="0">
      <alignment vertical="center"/>
    </xf>
    <xf numFmtId="0" fontId="28" fillId="3" borderId="10" applyNumberFormat="0" applyAlignment="0" applyProtection="0">
      <alignment vertical="center"/>
    </xf>
    <xf numFmtId="0" fontId="29" fillId="4" borderId="11" applyNumberFormat="0" applyAlignment="0" applyProtection="0">
      <alignment vertical="center"/>
    </xf>
    <xf numFmtId="0" fontId="30" fillId="4" borderId="10" applyNumberFormat="0" applyAlignment="0" applyProtection="0">
      <alignment vertical="center"/>
    </xf>
    <xf numFmtId="0" fontId="31" fillId="5" borderId="12" applyNumberFormat="0" applyAlignment="0" applyProtection="0">
      <alignment vertical="center"/>
    </xf>
    <xf numFmtId="0" fontId="32" fillId="0" borderId="13" applyNumberFormat="0" applyFill="0" applyAlignment="0" applyProtection="0">
      <alignment vertical="center"/>
    </xf>
    <xf numFmtId="0" fontId="33" fillId="0" borderId="14"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0" borderId="0">
      <protection locked="0"/>
    </xf>
    <xf numFmtId="0" fontId="18" fillId="0" borderId="0">
      <protection locked="0"/>
    </xf>
    <xf numFmtId="0" fontId="39" fillId="0" borderId="0"/>
    <xf numFmtId="0" fontId="40" fillId="33" borderId="0" applyNumberFormat="0" applyBorder="0" applyAlignment="0" applyProtection="0">
      <alignment vertical="center"/>
    </xf>
    <xf numFmtId="0" fontId="40" fillId="34" borderId="0" applyNumberFormat="0" applyBorder="0" applyAlignment="0" applyProtection="0">
      <alignment vertical="center"/>
    </xf>
    <xf numFmtId="0" fontId="18" fillId="0" borderId="0"/>
    <xf numFmtId="0" fontId="18" fillId="0" borderId="0"/>
    <xf numFmtId="0" fontId="0" fillId="0" borderId="0">
      <alignment vertical="center"/>
    </xf>
    <xf numFmtId="0" fontId="18" fillId="0" borderId="0"/>
    <xf numFmtId="0" fontId="18" fillId="0" borderId="0">
      <protection locked="0"/>
    </xf>
    <xf numFmtId="0" fontId="41" fillId="0" borderId="0">
      <alignment vertical="center"/>
    </xf>
    <xf numFmtId="0" fontId="0" fillId="0" borderId="0">
      <alignment vertical="center"/>
    </xf>
    <xf numFmtId="0" fontId="18" fillId="0" borderId="0">
      <alignment vertical="center"/>
    </xf>
    <xf numFmtId="0" fontId="42" fillId="0" borderId="0">
      <protection locked="0"/>
    </xf>
    <xf numFmtId="0" fontId="41" fillId="0" borderId="0" applyBorder="0"/>
    <xf numFmtId="0" fontId="18" fillId="0" borderId="0">
      <alignment vertical="center"/>
    </xf>
    <xf numFmtId="176" fontId="41" fillId="0" borderId="0" applyFont="0" applyFill="0" applyBorder="0" applyAlignment="0" applyProtection="0">
      <alignment vertical="center"/>
    </xf>
    <xf numFmtId="0" fontId="43" fillId="0" borderId="0"/>
  </cellStyleXfs>
  <cellXfs count="69">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horizontal="center" vertical="center" wrapText="1"/>
    </xf>
    <xf numFmtId="177" fontId="3"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center" vertical="center" wrapText="1"/>
    </xf>
    <xf numFmtId="0" fontId="4" fillId="0" borderId="2" xfId="0" applyFont="1" applyBorder="1">
      <alignment vertical="center"/>
    </xf>
    <xf numFmtId="0" fontId="4" fillId="0" borderId="3" xfId="0" applyFont="1" applyBorder="1" applyAlignment="1">
      <alignment horizontal="center" vertical="center"/>
    </xf>
    <xf numFmtId="178" fontId="4" fillId="0" borderId="4" xfId="0" applyNumberFormat="1" applyFont="1" applyBorder="1" applyAlignment="1">
      <alignment horizontal="center" vertical="center"/>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178" fontId="4" fillId="0" borderId="3"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3" xfId="0" applyFont="1" applyBorder="1">
      <alignment vertical="center"/>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178" fontId="4" fillId="0" borderId="2"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0" borderId="2" xfId="0" applyBorder="1" applyAlignment="1">
      <alignment horizontal="center" vertical="center"/>
    </xf>
    <xf numFmtId="0" fontId="7" fillId="0" borderId="2" xfId="0" applyFont="1" applyBorder="1" applyAlignment="1">
      <alignment horizontal="center" vertical="center" wrapText="1"/>
    </xf>
    <xf numFmtId="0" fontId="4" fillId="0" borderId="6" xfId="0" applyFont="1" applyBorder="1" applyAlignment="1">
      <alignment horizontal="center" vertical="center"/>
    </xf>
    <xf numFmtId="0" fontId="1" fillId="0" borderId="0" xfId="0" applyFont="1" applyAlignment="1">
      <alignment vertical="center" wrapText="1"/>
    </xf>
    <xf numFmtId="0" fontId="8" fillId="0" borderId="0" xfId="0" applyFont="1">
      <alignment vertical="center"/>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10" fillId="0" borderId="2" xfId="0" applyFont="1" applyBorder="1" applyAlignment="1">
      <alignment horizontal="center" vertical="center" wrapText="1"/>
    </xf>
    <xf numFmtId="177" fontId="10" fillId="0" borderId="2" xfId="0" applyNumberFormat="1" applyFont="1" applyBorder="1" applyAlignment="1">
      <alignment horizontal="center" vertical="center" wrapText="1"/>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Border="1">
      <alignment vertical="center"/>
    </xf>
    <xf numFmtId="0" fontId="11" fillId="0" borderId="2" xfId="0" applyFont="1" applyBorder="1" applyAlignment="1">
      <alignment vertical="center" wrapText="1"/>
    </xf>
    <xf numFmtId="0" fontId="11" fillId="0" borderId="2" xfId="0" applyFont="1" applyBorder="1" applyAlignment="1">
      <alignment horizontal="justify" vertical="center"/>
    </xf>
    <xf numFmtId="0" fontId="11" fillId="0" borderId="2" xfId="0" applyFont="1" applyBorder="1" applyAlignment="1">
      <alignment horizontal="left" vertical="center" wrapText="1"/>
    </xf>
    <xf numFmtId="0" fontId="14" fillId="0" borderId="2" xfId="0" applyFont="1" applyBorder="1" applyAlignment="1">
      <alignment horizontal="center" vertical="center" wrapText="1"/>
    </xf>
    <xf numFmtId="0" fontId="12" fillId="0" borderId="2" xfId="0" applyFont="1" applyBorder="1" applyAlignment="1">
      <alignment horizontal="center" vertical="center"/>
    </xf>
    <xf numFmtId="0" fontId="15" fillId="0" borderId="2" xfId="0" applyFont="1" applyBorder="1" applyAlignment="1">
      <alignment horizontal="center" vertical="center"/>
    </xf>
    <xf numFmtId="0" fontId="16" fillId="0" borderId="2" xfId="0" applyFont="1" applyBorder="1" applyAlignment="1">
      <alignment horizontal="center" vertical="center" wrapText="1"/>
    </xf>
    <xf numFmtId="0" fontId="11" fillId="0" borderId="2" xfId="55" applyFont="1" applyBorder="1" applyAlignment="1">
      <alignment horizontal="center" vertical="center" wrapText="1"/>
    </xf>
    <xf numFmtId="0" fontId="11" fillId="0" borderId="2" xfId="0" applyFont="1" applyBorder="1" applyAlignment="1">
      <alignment horizontal="left" vertical="top" wrapText="1"/>
    </xf>
    <xf numFmtId="0" fontId="11" fillId="0" borderId="2" xfId="64" applyFont="1" applyBorder="1" applyAlignment="1">
      <alignment horizontal="left" vertical="top" wrapText="1"/>
    </xf>
    <xf numFmtId="0" fontId="11" fillId="0" borderId="2" xfId="55" applyFont="1" applyBorder="1" applyAlignment="1">
      <alignment horizontal="left" vertical="top" wrapText="1"/>
    </xf>
    <xf numFmtId="0" fontId="11" fillId="0" borderId="2" xfId="53" applyFont="1" applyFill="1" applyBorder="1" applyAlignment="1">
      <alignment horizontal="center" vertical="center" wrapText="1"/>
    </xf>
    <xf numFmtId="178" fontId="11" fillId="0" borderId="2" xfId="0" applyNumberFormat="1" applyFont="1" applyBorder="1" applyAlignment="1">
      <alignment horizontal="center" vertical="center" wrapText="1"/>
    </xf>
    <xf numFmtId="178" fontId="12" fillId="0" borderId="2" xfId="0" applyNumberFormat="1" applyFont="1" applyBorder="1" applyAlignment="1">
      <alignment horizontal="left" vertical="center" wrapText="1"/>
    </xf>
    <xf numFmtId="0" fontId="13" fillId="0" borderId="6" xfId="0" applyFont="1" applyBorder="1" applyAlignment="1">
      <alignment horizontal="center" vertical="center" wrapText="1"/>
    </xf>
    <xf numFmtId="0" fontId="8" fillId="0" borderId="2" xfId="0" applyFont="1" applyBorder="1">
      <alignment vertical="center"/>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17" fillId="0" borderId="2" xfId="0" applyFont="1" applyBorder="1" applyAlignment="1">
      <alignment wrapText="1"/>
    </xf>
    <xf numFmtId="0" fontId="12" fillId="0" borderId="2" xfId="0" applyFont="1" applyBorder="1" applyAlignment="1">
      <alignment wrapText="1"/>
    </xf>
    <xf numFmtId="0" fontId="12" fillId="0" borderId="2" xfId="0" applyFont="1" applyBorder="1" applyAlignment="1">
      <alignment vertical="center" wrapText="1"/>
    </xf>
    <xf numFmtId="0" fontId="8" fillId="0" borderId="2" xfId="0" applyFont="1" applyBorder="1" applyAlignment="1">
      <alignment horizont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8" fillId="0" borderId="2" xfId="0" applyFont="1" applyBorder="1" applyAlignment="1">
      <alignment horizontal="left" vertical="center" wrapText="1"/>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_Sheet1" xfId="49"/>
    <cellStyle name="0,0_x000d__x000a_NA_x000d__x000a_" xfId="50"/>
    <cellStyle name="0,0_x000d__x000a_NA_x000d__x000a_ 3" xfId="51"/>
    <cellStyle name="60% - 强调文字颜色 3 11 3" xfId="52"/>
    <cellStyle name="60% - 强调文字颜色 4 2 3 3 2 2" xfId="53"/>
    <cellStyle name="常规 10 2" xfId="54"/>
    <cellStyle name="常规 14" xfId="55"/>
    <cellStyle name="常规 15" xfId="56"/>
    <cellStyle name="常规 19" xfId="57"/>
    <cellStyle name="常规 2" xfId="58"/>
    <cellStyle name="常规 2 2 2" xfId="59"/>
    <cellStyle name="常规 29" xfId="60"/>
    <cellStyle name="常规 3 2" xfId="61"/>
    <cellStyle name="常规 4" xfId="62"/>
    <cellStyle name="常规 5" xfId="63"/>
    <cellStyle name="常规 67" xfId="64"/>
    <cellStyle name="货币 3" xfId="65"/>
    <cellStyle name="样式 1" xfId="66"/>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FF"/>
      <color rgb="00FFFF0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9"/>
  <sheetViews>
    <sheetView tabSelected="1" zoomScale="115" zoomScaleNormal="115" topLeftCell="A182" workbookViewId="0">
      <selection activeCell="A1" sqref="A1:J189"/>
    </sheetView>
  </sheetViews>
  <sheetFormatPr defaultColWidth="9" defaultRowHeight="20.1" customHeight="1"/>
  <cols>
    <col min="1" max="1" width="5.25" style="31" customWidth="1"/>
    <col min="2" max="2" width="10.6296296296296" style="32" customWidth="1"/>
    <col min="3" max="3" width="10.75" style="33" customWidth="1"/>
    <col min="4" max="4" width="9.12962962962963" style="31" hidden="1" customWidth="1"/>
    <col min="5" max="5" width="9.75" style="31" hidden="1" customWidth="1"/>
    <col min="6" max="6" width="50.1296296296296" style="34" customWidth="1"/>
    <col min="7" max="7" width="7.25" style="34" customWidth="1"/>
    <col min="8" max="8" width="12" style="34" customWidth="1"/>
    <col min="9" max="9" width="12.5" style="32" customWidth="1"/>
    <col min="10" max="10" width="10.3796296296296" style="31"/>
    <col min="11" max="11" width="16.25" customWidth="1"/>
    <col min="13" max="13" width="68.25" customWidth="1"/>
  </cols>
  <sheetData>
    <row r="1" ht="30" customHeight="1" spans="1:10">
      <c r="A1" s="35" t="s">
        <v>0</v>
      </c>
      <c r="B1" s="35"/>
      <c r="C1" s="35"/>
      <c r="D1" s="35"/>
      <c r="E1" s="35"/>
      <c r="F1" s="35"/>
      <c r="G1" s="35"/>
      <c r="H1" s="35"/>
      <c r="I1" s="35"/>
      <c r="J1" s="35"/>
    </row>
    <row r="2" ht="30" customHeight="1" spans="1:10">
      <c r="A2" s="36" t="s">
        <v>1</v>
      </c>
      <c r="B2" s="36" t="s">
        <v>2</v>
      </c>
      <c r="C2" s="36" t="s">
        <v>3</v>
      </c>
      <c r="D2" s="36" t="s">
        <v>4</v>
      </c>
      <c r="E2" s="36" t="s">
        <v>5</v>
      </c>
      <c r="F2" s="36" t="s">
        <v>6</v>
      </c>
      <c r="G2" s="36" t="s">
        <v>7</v>
      </c>
      <c r="H2" s="37" t="s">
        <v>8</v>
      </c>
      <c r="I2" s="36" t="s">
        <v>9</v>
      </c>
      <c r="J2" s="46" t="s">
        <v>10</v>
      </c>
    </row>
    <row r="3" ht="56.1" customHeight="1" spans="1:10">
      <c r="A3" s="38">
        <v>1</v>
      </c>
      <c r="B3" s="39" t="s">
        <v>11</v>
      </c>
      <c r="C3" s="40" t="s">
        <v>12</v>
      </c>
      <c r="D3" s="41"/>
      <c r="E3" s="42"/>
      <c r="F3" s="43" t="s">
        <v>13</v>
      </c>
      <c r="G3" s="39" t="s">
        <v>14</v>
      </c>
      <c r="H3" s="39">
        <v>1</v>
      </c>
      <c r="I3" s="38">
        <f>800*6*4*0.77</f>
        <v>14784</v>
      </c>
      <c r="J3" s="47">
        <f t="shared" ref="J3:J35" si="0">H3*I3</f>
        <v>14784</v>
      </c>
    </row>
    <row r="4" ht="69" customHeight="1" spans="1:10">
      <c r="A4" s="38">
        <v>2</v>
      </c>
      <c r="B4" s="39" t="s">
        <v>15</v>
      </c>
      <c r="C4" s="40" t="s">
        <v>12</v>
      </c>
      <c r="D4" s="42"/>
      <c r="E4" s="42"/>
      <c r="F4" s="43" t="s">
        <v>16</v>
      </c>
      <c r="G4" s="39" t="s">
        <v>14</v>
      </c>
      <c r="H4" s="39">
        <v>1</v>
      </c>
      <c r="I4" s="38">
        <f>9700*0.5</f>
        <v>4850</v>
      </c>
      <c r="J4" s="47">
        <f t="shared" si="0"/>
        <v>4850</v>
      </c>
    </row>
    <row r="5" ht="72" spans="1:10">
      <c r="A5" s="38">
        <v>3</v>
      </c>
      <c r="B5" s="39" t="s">
        <v>17</v>
      </c>
      <c r="C5" s="40" t="s">
        <v>12</v>
      </c>
      <c r="D5" s="42"/>
      <c r="E5" s="42"/>
      <c r="F5" s="43" t="s">
        <v>18</v>
      </c>
      <c r="G5" s="39" t="s">
        <v>14</v>
      </c>
      <c r="H5" s="39">
        <v>1</v>
      </c>
      <c r="I5" s="38">
        <f>23700*0.5</f>
        <v>11850</v>
      </c>
      <c r="J5" s="47">
        <f t="shared" si="0"/>
        <v>11850</v>
      </c>
    </row>
    <row r="6" ht="78" customHeight="1" spans="1:10">
      <c r="A6" s="38">
        <v>4</v>
      </c>
      <c r="B6" s="39" t="s">
        <v>19</v>
      </c>
      <c r="C6" s="40" t="s">
        <v>20</v>
      </c>
      <c r="D6" s="42"/>
      <c r="E6" s="42"/>
      <c r="F6" s="43" t="s">
        <v>21</v>
      </c>
      <c r="G6" s="39" t="s">
        <v>14</v>
      </c>
      <c r="H6" s="39">
        <v>10</v>
      </c>
      <c r="I6" s="38">
        <f>4200*0.5</f>
        <v>2100</v>
      </c>
      <c r="J6" s="47">
        <f t="shared" si="0"/>
        <v>21000</v>
      </c>
    </row>
    <row r="7" ht="72" spans="1:10">
      <c r="A7" s="38">
        <v>5</v>
      </c>
      <c r="B7" s="39" t="s">
        <v>22</v>
      </c>
      <c r="C7" s="40" t="s">
        <v>20</v>
      </c>
      <c r="D7" s="42"/>
      <c r="E7" s="42"/>
      <c r="F7" s="43" t="s">
        <v>23</v>
      </c>
      <c r="G7" s="39" t="s">
        <v>24</v>
      </c>
      <c r="H7" s="39">
        <v>100</v>
      </c>
      <c r="I7" s="38">
        <f>890</f>
        <v>890</v>
      </c>
      <c r="J7" s="47">
        <f t="shared" si="0"/>
        <v>89000</v>
      </c>
    </row>
    <row r="8" ht="69" customHeight="1" spans="1:10">
      <c r="A8" s="38">
        <v>6</v>
      </c>
      <c r="B8" s="39" t="s">
        <v>25</v>
      </c>
      <c r="C8" s="40" t="s">
        <v>20</v>
      </c>
      <c r="D8" s="42"/>
      <c r="E8" s="42"/>
      <c r="F8" s="43" t="s">
        <v>26</v>
      </c>
      <c r="G8" s="39" t="s">
        <v>24</v>
      </c>
      <c r="H8" s="39">
        <v>10</v>
      </c>
      <c r="I8" s="38">
        <f>580*0.5</f>
        <v>290</v>
      </c>
      <c r="J8" s="47">
        <f t="shared" si="0"/>
        <v>2900</v>
      </c>
    </row>
    <row r="9" ht="69" customHeight="1" spans="1:10">
      <c r="A9" s="38">
        <v>7</v>
      </c>
      <c r="B9" s="39" t="s">
        <v>27</v>
      </c>
      <c r="C9" s="40" t="s">
        <v>20</v>
      </c>
      <c r="D9" s="42"/>
      <c r="E9" s="42"/>
      <c r="F9" s="43" t="s">
        <v>28</v>
      </c>
      <c r="G9" s="39" t="s">
        <v>24</v>
      </c>
      <c r="H9" s="39">
        <v>8</v>
      </c>
      <c r="I9" s="38">
        <f>780*0.5</f>
        <v>390</v>
      </c>
      <c r="J9" s="47">
        <f t="shared" si="0"/>
        <v>3120</v>
      </c>
    </row>
    <row r="10" ht="60" spans="1:10">
      <c r="A10" s="38">
        <v>8</v>
      </c>
      <c r="B10" s="39" t="s">
        <v>29</v>
      </c>
      <c r="C10" s="40" t="s">
        <v>20</v>
      </c>
      <c r="D10" s="42"/>
      <c r="E10" s="42"/>
      <c r="F10" s="43" t="s">
        <v>30</v>
      </c>
      <c r="G10" s="39" t="s">
        <v>14</v>
      </c>
      <c r="H10" s="39">
        <v>4</v>
      </c>
      <c r="I10" s="38">
        <v>480</v>
      </c>
      <c r="J10" s="47">
        <f t="shared" si="0"/>
        <v>1920</v>
      </c>
    </row>
    <row r="11" ht="69.95" customHeight="1" spans="1:10">
      <c r="A11" s="38">
        <v>9</v>
      </c>
      <c r="B11" s="39" t="s">
        <v>31</v>
      </c>
      <c r="C11" s="40" t="s">
        <v>20</v>
      </c>
      <c r="D11" s="42"/>
      <c r="E11" s="42"/>
      <c r="F11" s="43" t="s">
        <v>32</v>
      </c>
      <c r="G11" s="39" t="s">
        <v>14</v>
      </c>
      <c r="H11" s="39">
        <v>1</v>
      </c>
      <c r="I11" s="38">
        <v>1865</v>
      </c>
      <c r="J11" s="47">
        <f t="shared" si="0"/>
        <v>1865</v>
      </c>
    </row>
    <row r="12" ht="71.1" customHeight="1" spans="1:10">
      <c r="A12" s="38">
        <v>10</v>
      </c>
      <c r="B12" s="39" t="s">
        <v>33</v>
      </c>
      <c r="C12" s="40" t="s">
        <v>20</v>
      </c>
      <c r="D12" s="42"/>
      <c r="E12" s="42"/>
      <c r="F12" s="43" t="s">
        <v>34</v>
      </c>
      <c r="G12" s="39" t="s">
        <v>14</v>
      </c>
      <c r="H12" s="39">
        <v>4</v>
      </c>
      <c r="I12" s="38">
        <v>320</v>
      </c>
      <c r="J12" s="47">
        <f t="shared" si="0"/>
        <v>1280</v>
      </c>
    </row>
    <row r="13" ht="71.1" customHeight="1" spans="1:10">
      <c r="A13" s="38">
        <v>11</v>
      </c>
      <c r="B13" s="39" t="s">
        <v>35</v>
      </c>
      <c r="C13" s="40" t="s">
        <v>36</v>
      </c>
      <c r="D13" s="42"/>
      <c r="E13" s="42"/>
      <c r="F13" s="43" t="s">
        <v>37</v>
      </c>
      <c r="G13" s="39" t="s">
        <v>14</v>
      </c>
      <c r="H13" s="39">
        <v>10</v>
      </c>
      <c r="I13" s="38">
        <f>700*0.5</f>
        <v>350</v>
      </c>
      <c r="J13" s="47">
        <f t="shared" si="0"/>
        <v>3500</v>
      </c>
    </row>
    <row r="14" ht="66.95" customHeight="1" spans="1:10">
      <c r="A14" s="38">
        <v>12</v>
      </c>
      <c r="B14" s="39" t="s">
        <v>38</v>
      </c>
      <c r="C14" s="40" t="s">
        <v>36</v>
      </c>
      <c r="D14" s="42"/>
      <c r="E14" s="42"/>
      <c r="F14" s="43" t="s">
        <v>39</v>
      </c>
      <c r="G14" s="39" t="s">
        <v>40</v>
      </c>
      <c r="H14" s="39">
        <v>30</v>
      </c>
      <c r="I14" s="38">
        <f>170*0.3</f>
        <v>51</v>
      </c>
      <c r="J14" s="47">
        <f t="shared" si="0"/>
        <v>1530</v>
      </c>
    </row>
    <row r="15" ht="57" customHeight="1" spans="1:10">
      <c r="A15" s="38">
        <v>13</v>
      </c>
      <c r="B15" s="39" t="s">
        <v>41</v>
      </c>
      <c r="C15" s="40" t="s">
        <v>20</v>
      </c>
      <c r="D15" s="42"/>
      <c r="E15" s="42"/>
      <c r="F15" s="43" t="s">
        <v>42</v>
      </c>
      <c r="G15" s="39" t="s">
        <v>24</v>
      </c>
      <c r="H15" s="39">
        <v>8</v>
      </c>
      <c r="I15" s="38">
        <v>130</v>
      </c>
      <c r="J15" s="47">
        <f t="shared" si="0"/>
        <v>1040</v>
      </c>
    </row>
    <row r="16" ht="66" customHeight="1" spans="1:10">
      <c r="A16" s="38">
        <v>14</v>
      </c>
      <c r="B16" s="39" t="s">
        <v>43</v>
      </c>
      <c r="C16" s="40" t="s">
        <v>20</v>
      </c>
      <c r="D16" s="42"/>
      <c r="E16" s="42"/>
      <c r="F16" s="43" t="s">
        <v>44</v>
      </c>
      <c r="G16" s="39" t="s">
        <v>24</v>
      </c>
      <c r="H16" s="39">
        <v>10</v>
      </c>
      <c r="I16" s="38">
        <v>120</v>
      </c>
      <c r="J16" s="47">
        <f t="shared" si="0"/>
        <v>1200</v>
      </c>
    </row>
    <row r="17" ht="44.1" customHeight="1" spans="1:10">
      <c r="A17" s="38">
        <v>15</v>
      </c>
      <c r="B17" s="39" t="s">
        <v>45</v>
      </c>
      <c r="C17" s="40" t="s">
        <v>36</v>
      </c>
      <c r="D17" s="42"/>
      <c r="E17" s="42"/>
      <c r="F17" s="43" t="s">
        <v>46</v>
      </c>
      <c r="G17" s="39" t="s">
        <v>24</v>
      </c>
      <c r="H17" s="39">
        <v>3</v>
      </c>
      <c r="I17" s="38">
        <f>365*0.2</f>
        <v>73</v>
      </c>
      <c r="J17" s="47">
        <f t="shared" si="0"/>
        <v>219</v>
      </c>
    </row>
    <row r="18" ht="77.1" customHeight="1" spans="1:10">
      <c r="A18" s="38">
        <v>16</v>
      </c>
      <c r="B18" s="39" t="s">
        <v>47</v>
      </c>
      <c r="C18" s="40" t="s">
        <v>36</v>
      </c>
      <c r="D18" s="42"/>
      <c r="E18" s="42"/>
      <c r="F18" s="43" t="s">
        <v>48</v>
      </c>
      <c r="G18" s="39" t="s">
        <v>14</v>
      </c>
      <c r="H18" s="39">
        <v>1</v>
      </c>
      <c r="I18" s="38">
        <f>7600*0.5</f>
        <v>3800</v>
      </c>
      <c r="J18" s="47">
        <f t="shared" si="0"/>
        <v>3800</v>
      </c>
    </row>
    <row r="19" ht="69" customHeight="1" spans="1:10">
      <c r="A19" s="38">
        <v>17</v>
      </c>
      <c r="B19" s="39" t="s">
        <v>49</v>
      </c>
      <c r="C19" s="40" t="s">
        <v>36</v>
      </c>
      <c r="D19" s="42"/>
      <c r="E19" s="42"/>
      <c r="F19" s="43" t="s">
        <v>50</v>
      </c>
      <c r="G19" s="39" t="s">
        <v>14</v>
      </c>
      <c r="H19" s="39">
        <v>1</v>
      </c>
      <c r="I19" s="38">
        <v>25200</v>
      </c>
      <c r="J19" s="47">
        <f t="shared" si="0"/>
        <v>25200</v>
      </c>
    </row>
    <row r="20" ht="60" spans="1:10">
      <c r="A20" s="38">
        <v>18</v>
      </c>
      <c r="B20" s="39" t="s">
        <v>51</v>
      </c>
      <c r="C20" s="40" t="s">
        <v>20</v>
      </c>
      <c r="D20" s="42"/>
      <c r="E20" s="42"/>
      <c r="F20" s="43" t="s">
        <v>52</v>
      </c>
      <c r="G20" s="39" t="s">
        <v>53</v>
      </c>
      <c r="H20" s="39">
        <v>10</v>
      </c>
      <c r="I20" s="38">
        <f>1350*0.5</f>
        <v>675</v>
      </c>
      <c r="J20" s="47">
        <f t="shared" si="0"/>
        <v>6750</v>
      </c>
    </row>
    <row r="21" ht="48" spans="1:10">
      <c r="A21" s="38">
        <v>19</v>
      </c>
      <c r="B21" s="39" t="s">
        <v>54</v>
      </c>
      <c r="C21" s="40" t="s">
        <v>20</v>
      </c>
      <c r="D21" s="42"/>
      <c r="E21" s="42"/>
      <c r="F21" s="43" t="s">
        <v>55</v>
      </c>
      <c r="G21" s="39" t="s">
        <v>24</v>
      </c>
      <c r="H21" s="39">
        <v>1</v>
      </c>
      <c r="I21" s="38">
        <f>3650*0.5</f>
        <v>1825</v>
      </c>
      <c r="J21" s="47">
        <f t="shared" si="0"/>
        <v>1825</v>
      </c>
    </row>
    <row r="22" ht="66" customHeight="1" spans="1:10">
      <c r="A22" s="38">
        <v>20</v>
      </c>
      <c r="B22" s="39" t="s">
        <v>56</v>
      </c>
      <c r="C22" s="40" t="s">
        <v>12</v>
      </c>
      <c r="D22" s="42"/>
      <c r="E22" s="42"/>
      <c r="F22" s="43" t="s">
        <v>57</v>
      </c>
      <c r="G22" s="39" t="s">
        <v>14</v>
      </c>
      <c r="H22" s="39">
        <v>1</v>
      </c>
      <c r="I22" s="38">
        <v>3700</v>
      </c>
      <c r="J22" s="47">
        <f t="shared" si="0"/>
        <v>3700</v>
      </c>
    </row>
    <row r="23" ht="60" spans="1:10">
      <c r="A23" s="38">
        <v>21</v>
      </c>
      <c r="B23" s="39" t="s">
        <v>58</v>
      </c>
      <c r="C23" s="40" t="s">
        <v>12</v>
      </c>
      <c r="D23" s="42"/>
      <c r="E23" s="42"/>
      <c r="F23" s="43" t="s">
        <v>59</v>
      </c>
      <c r="G23" s="39" t="s">
        <v>24</v>
      </c>
      <c r="H23" s="39">
        <v>4</v>
      </c>
      <c r="I23" s="38">
        <v>900</v>
      </c>
      <c r="J23" s="47">
        <f t="shared" si="0"/>
        <v>3600</v>
      </c>
    </row>
    <row r="24" ht="69" customHeight="1" spans="1:10">
      <c r="A24" s="38">
        <v>22</v>
      </c>
      <c r="B24" s="39" t="s">
        <v>60</v>
      </c>
      <c r="C24" s="40" t="s">
        <v>12</v>
      </c>
      <c r="D24" s="42"/>
      <c r="E24" s="42"/>
      <c r="F24" s="43" t="s">
        <v>61</v>
      </c>
      <c r="G24" s="39" t="s">
        <v>14</v>
      </c>
      <c r="H24" s="39">
        <v>2</v>
      </c>
      <c r="I24" s="38">
        <v>270</v>
      </c>
      <c r="J24" s="47">
        <f t="shared" si="0"/>
        <v>540</v>
      </c>
    </row>
    <row r="25" ht="69" customHeight="1" spans="1:10">
      <c r="A25" s="38">
        <v>23</v>
      </c>
      <c r="B25" s="39" t="s">
        <v>62</v>
      </c>
      <c r="C25" s="40" t="s">
        <v>12</v>
      </c>
      <c r="D25" s="42"/>
      <c r="E25" s="42"/>
      <c r="F25" s="43" t="s">
        <v>63</v>
      </c>
      <c r="G25" s="39" t="s">
        <v>24</v>
      </c>
      <c r="H25" s="39">
        <v>4</v>
      </c>
      <c r="I25" s="38">
        <v>650</v>
      </c>
      <c r="J25" s="47">
        <f t="shared" si="0"/>
        <v>2600</v>
      </c>
    </row>
    <row r="26" ht="68.1" customHeight="1" spans="1:10">
      <c r="A26" s="38">
        <v>24</v>
      </c>
      <c r="B26" s="39" t="s">
        <v>64</v>
      </c>
      <c r="C26" s="40" t="s">
        <v>12</v>
      </c>
      <c r="D26" s="42"/>
      <c r="E26" s="42"/>
      <c r="F26" s="43" t="s">
        <v>65</v>
      </c>
      <c r="G26" s="39" t="s">
        <v>53</v>
      </c>
      <c r="H26" s="39">
        <v>2</v>
      </c>
      <c r="I26" s="38">
        <f>4750*0.7</f>
        <v>3325</v>
      </c>
      <c r="J26" s="47">
        <f t="shared" si="0"/>
        <v>6650</v>
      </c>
    </row>
    <row r="27" ht="60" spans="1:10">
      <c r="A27" s="38">
        <v>25</v>
      </c>
      <c r="B27" s="39" t="s">
        <v>66</v>
      </c>
      <c r="C27" s="40" t="s">
        <v>12</v>
      </c>
      <c r="D27" s="42"/>
      <c r="E27" s="42"/>
      <c r="F27" s="43" t="s">
        <v>67</v>
      </c>
      <c r="G27" s="39" t="s">
        <v>40</v>
      </c>
      <c r="H27" s="39">
        <v>5</v>
      </c>
      <c r="I27" s="38">
        <v>860</v>
      </c>
      <c r="J27" s="47">
        <f t="shared" si="0"/>
        <v>4300</v>
      </c>
    </row>
    <row r="28" ht="72" spans="1:10">
      <c r="A28" s="38">
        <v>26</v>
      </c>
      <c r="B28" s="39" t="s">
        <v>68</v>
      </c>
      <c r="C28" s="40" t="s">
        <v>12</v>
      </c>
      <c r="D28" s="42"/>
      <c r="E28" s="42"/>
      <c r="F28" s="43" t="s">
        <v>69</v>
      </c>
      <c r="G28" s="39" t="s">
        <v>70</v>
      </c>
      <c r="H28" s="39">
        <v>1</v>
      </c>
      <c r="I28" s="38">
        <v>3800</v>
      </c>
      <c r="J28" s="47">
        <f t="shared" si="0"/>
        <v>3800</v>
      </c>
    </row>
    <row r="29" ht="24" spans="1:10">
      <c r="A29" s="38">
        <v>27</v>
      </c>
      <c r="B29" s="39" t="s">
        <v>71</v>
      </c>
      <c r="C29" s="40" t="s">
        <v>12</v>
      </c>
      <c r="D29" s="42"/>
      <c r="E29" s="42"/>
      <c r="F29" s="43" t="s">
        <v>72</v>
      </c>
      <c r="G29" s="39" t="s">
        <v>24</v>
      </c>
      <c r="H29" s="39">
        <v>10</v>
      </c>
      <c r="I29" s="38">
        <f>870*0.4</f>
        <v>348</v>
      </c>
      <c r="J29" s="47">
        <f t="shared" si="0"/>
        <v>3480</v>
      </c>
    </row>
    <row r="30" ht="24" spans="1:10">
      <c r="A30" s="38">
        <v>28</v>
      </c>
      <c r="B30" s="39" t="s">
        <v>73</v>
      </c>
      <c r="C30" s="40" t="s">
        <v>12</v>
      </c>
      <c r="D30" s="42"/>
      <c r="E30" s="42"/>
      <c r="F30" s="43" t="s">
        <v>74</v>
      </c>
      <c r="G30" s="39" t="s">
        <v>24</v>
      </c>
      <c r="H30" s="39">
        <v>10</v>
      </c>
      <c r="I30" s="38">
        <f>1350*0.3</f>
        <v>405</v>
      </c>
      <c r="J30" s="47">
        <f t="shared" si="0"/>
        <v>4050</v>
      </c>
    </row>
    <row r="31" ht="24" spans="1:10">
      <c r="A31" s="38">
        <v>29</v>
      </c>
      <c r="B31" s="39" t="s">
        <v>75</v>
      </c>
      <c r="C31" s="40" t="s">
        <v>12</v>
      </c>
      <c r="D31" s="42"/>
      <c r="E31" s="42"/>
      <c r="F31" s="43" t="s">
        <v>76</v>
      </c>
      <c r="G31" s="39" t="s">
        <v>24</v>
      </c>
      <c r="H31" s="39">
        <v>3</v>
      </c>
      <c r="I31" s="38">
        <f>300*0.5</f>
        <v>150</v>
      </c>
      <c r="J31" s="47">
        <f t="shared" si="0"/>
        <v>450</v>
      </c>
    </row>
    <row r="32" ht="36" spans="1:10">
      <c r="A32" s="38">
        <v>30</v>
      </c>
      <c r="B32" s="39" t="s">
        <v>77</v>
      </c>
      <c r="C32" s="40" t="s">
        <v>12</v>
      </c>
      <c r="D32" s="42"/>
      <c r="E32" s="42"/>
      <c r="F32" s="43" t="s">
        <v>78</v>
      </c>
      <c r="G32" s="39" t="s">
        <v>24</v>
      </c>
      <c r="H32" s="39">
        <v>2</v>
      </c>
      <c r="I32" s="38">
        <f>170*0.5</f>
        <v>85</v>
      </c>
      <c r="J32" s="47">
        <f t="shared" si="0"/>
        <v>170</v>
      </c>
    </row>
    <row r="33" ht="68.1" customHeight="1" spans="1:10">
      <c r="A33" s="38">
        <v>31</v>
      </c>
      <c r="B33" s="39" t="s">
        <v>79</v>
      </c>
      <c r="C33" s="40" t="s">
        <v>12</v>
      </c>
      <c r="D33" s="42"/>
      <c r="E33" s="42"/>
      <c r="F33" s="43" t="s">
        <v>80</v>
      </c>
      <c r="G33" s="39" t="s">
        <v>24</v>
      </c>
      <c r="H33" s="39">
        <v>30</v>
      </c>
      <c r="I33" s="38">
        <v>130</v>
      </c>
      <c r="J33" s="47">
        <f t="shared" si="0"/>
        <v>3900</v>
      </c>
    </row>
    <row r="34" ht="60" spans="1:10">
      <c r="A34" s="38">
        <v>32</v>
      </c>
      <c r="B34" s="39" t="s">
        <v>81</v>
      </c>
      <c r="C34" s="40" t="s">
        <v>12</v>
      </c>
      <c r="D34" s="42"/>
      <c r="E34" s="42"/>
      <c r="F34" s="43" t="s">
        <v>82</v>
      </c>
      <c r="G34" s="39" t="s">
        <v>24</v>
      </c>
      <c r="H34" s="39">
        <v>1</v>
      </c>
      <c r="I34" s="38">
        <v>1300</v>
      </c>
      <c r="J34" s="47">
        <f t="shared" si="0"/>
        <v>1300</v>
      </c>
    </row>
    <row r="35" ht="36" spans="1:10">
      <c r="A35" s="38">
        <v>33</v>
      </c>
      <c r="B35" s="39" t="s">
        <v>83</v>
      </c>
      <c r="C35" s="40" t="s">
        <v>36</v>
      </c>
      <c r="D35" s="42"/>
      <c r="E35" s="42"/>
      <c r="F35" s="43" t="s">
        <v>84</v>
      </c>
      <c r="G35" s="39" t="s">
        <v>24</v>
      </c>
      <c r="H35" s="39">
        <v>20</v>
      </c>
      <c r="I35" s="38">
        <f>780*0.3</f>
        <v>234</v>
      </c>
      <c r="J35" s="47">
        <f t="shared" si="0"/>
        <v>4680</v>
      </c>
    </row>
    <row r="36" ht="36" spans="1:10">
      <c r="A36" s="38">
        <v>34</v>
      </c>
      <c r="B36" s="39" t="s">
        <v>83</v>
      </c>
      <c r="C36" s="40" t="s">
        <v>36</v>
      </c>
      <c r="D36" s="44"/>
      <c r="E36" s="44"/>
      <c r="F36" s="45" t="s">
        <v>85</v>
      </c>
      <c r="G36" s="39" t="s">
        <v>24</v>
      </c>
      <c r="H36" s="39">
        <v>1</v>
      </c>
      <c r="I36" s="38">
        <v>1284</v>
      </c>
      <c r="J36" s="38">
        <v>1284</v>
      </c>
    </row>
    <row r="37" ht="71.1" customHeight="1" spans="1:10">
      <c r="A37" s="38">
        <v>35</v>
      </c>
      <c r="B37" s="39" t="s">
        <v>86</v>
      </c>
      <c r="C37" s="40" t="s">
        <v>87</v>
      </c>
      <c r="D37" s="42"/>
      <c r="E37" s="42"/>
      <c r="F37" s="43" t="s">
        <v>88</v>
      </c>
      <c r="G37" s="39" t="s">
        <v>24</v>
      </c>
      <c r="H37" s="39">
        <v>4</v>
      </c>
      <c r="I37" s="38">
        <v>650</v>
      </c>
      <c r="J37" s="47">
        <f t="shared" ref="J37:J53" si="1">H37*I37</f>
        <v>2600</v>
      </c>
    </row>
    <row r="38" ht="48" customHeight="1" spans="1:10">
      <c r="A38" s="38">
        <v>36</v>
      </c>
      <c r="B38" s="39" t="s">
        <v>89</v>
      </c>
      <c r="C38" s="40" t="s">
        <v>90</v>
      </c>
      <c r="D38" s="42"/>
      <c r="E38" s="42"/>
      <c r="F38" s="43" t="s">
        <v>91</v>
      </c>
      <c r="G38" s="39" t="s">
        <v>24</v>
      </c>
      <c r="H38" s="39">
        <v>20</v>
      </c>
      <c r="I38" s="38">
        <f>1580*0.4</f>
        <v>632</v>
      </c>
      <c r="J38" s="47">
        <f t="shared" si="1"/>
        <v>12640</v>
      </c>
    </row>
    <row r="39" ht="60" spans="1:10">
      <c r="A39" s="38">
        <v>37</v>
      </c>
      <c r="B39" s="39" t="s">
        <v>92</v>
      </c>
      <c r="C39" s="40" t="s">
        <v>12</v>
      </c>
      <c r="D39" s="42"/>
      <c r="E39" s="42"/>
      <c r="F39" s="43" t="s">
        <v>93</v>
      </c>
      <c r="G39" s="38" t="s">
        <v>24</v>
      </c>
      <c r="H39" s="39">
        <v>4</v>
      </c>
      <c r="I39" s="38">
        <f>1580*0.8</f>
        <v>1264</v>
      </c>
      <c r="J39" s="47">
        <f t="shared" si="1"/>
        <v>5056</v>
      </c>
    </row>
    <row r="40" ht="71.1" customHeight="1" spans="1:10">
      <c r="A40" s="38">
        <v>38</v>
      </c>
      <c r="B40" s="39" t="s">
        <v>94</v>
      </c>
      <c r="C40" s="40" t="s">
        <v>90</v>
      </c>
      <c r="D40" s="42"/>
      <c r="E40" s="42"/>
      <c r="F40" s="43" t="s">
        <v>95</v>
      </c>
      <c r="G40" s="39" t="s">
        <v>24</v>
      </c>
      <c r="H40" s="39">
        <v>3</v>
      </c>
      <c r="I40" s="38">
        <f>1400*0.3</f>
        <v>420</v>
      </c>
      <c r="J40" s="47">
        <f t="shared" si="1"/>
        <v>1260</v>
      </c>
    </row>
    <row r="41" ht="35.1" customHeight="1" spans="1:10">
      <c r="A41" s="38">
        <v>39</v>
      </c>
      <c r="B41" s="39" t="s">
        <v>96</v>
      </c>
      <c r="C41" s="40" t="s">
        <v>36</v>
      </c>
      <c r="D41" s="42"/>
      <c r="E41" s="42"/>
      <c r="F41" s="43" t="s">
        <v>97</v>
      </c>
      <c r="G41" s="39" t="s">
        <v>98</v>
      </c>
      <c r="H41" s="39">
        <v>5</v>
      </c>
      <c r="I41" s="38">
        <f>320*0.3</f>
        <v>96</v>
      </c>
      <c r="J41" s="47">
        <f t="shared" si="1"/>
        <v>480</v>
      </c>
    </row>
    <row r="42" ht="27.95" customHeight="1" spans="1:10">
      <c r="A42" s="38">
        <v>40</v>
      </c>
      <c r="B42" s="39" t="s">
        <v>99</v>
      </c>
      <c r="C42" s="40" t="s">
        <v>12</v>
      </c>
      <c r="D42" s="42"/>
      <c r="E42" s="42"/>
      <c r="F42" s="43" t="s">
        <v>100</v>
      </c>
      <c r="G42" s="39" t="s">
        <v>101</v>
      </c>
      <c r="H42" s="39">
        <v>6</v>
      </c>
      <c r="I42" s="38">
        <v>150</v>
      </c>
      <c r="J42" s="47">
        <f t="shared" si="1"/>
        <v>900</v>
      </c>
    </row>
    <row r="43" customHeight="1" spans="1:10">
      <c r="A43" s="38">
        <v>41</v>
      </c>
      <c r="B43" s="39" t="s">
        <v>102</v>
      </c>
      <c r="C43" s="40" t="s">
        <v>12</v>
      </c>
      <c r="D43" s="42"/>
      <c r="E43" s="42"/>
      <c r="F43" s="43" t="s">
        <v>103</v>
      </c>
      <c r="G43" s="39" t="s">
        <v>101</v>
      </c>
      <c r="H43" s="39">
        <v>6</v>
      </c>
      <c r="I43" s="38">
        <v>180</v>
      </c>
      <c r="J43" s="47">
        <f t="shared" si="1"/>
        <v>1080</v>
      </c>
    </row>
    <row r="44" customHeight="1" spans="1:10">
      <c r="A44" s="38">
        <v>42</v>
      </c>
      <c r="B44" s="39" t="s">
        <v>104</v>
      </c>
      <c r="C44" s="40" t="s">
        <v>12</v>
      </c>
      <c r="D44" s="42"/>
      <c r="E44" s="42"/>
      <c r="F44" s="43" t="s">
        <v>105</v>
      </c>
      <c r="G44" s="39" t="s">
        <v>101</v>
      </c>
      <c r="H44" s="39">
        <v>6</v>
      </c>
      <c r="I44" s="38">
        <v>210</v>
      </c>
      <c r="J44" s="47">
        <f t="shared" si="1"/>
        <v>1260</v>
      </c>
    </row>
    <row r="45" ht="60.95" customHeight="1" spans="1:10">
      <c r="A45" s="38">
        <v>43</v>
      </c>
      <c r="B45" s="39" t="s">
        <v>106</v>
      </c>
      <c r="C45" s="40" t="s">
        <v>90</v>
      </c>
      <c r="D45" s="42"/>
      <c r="E45" s="42"/>
      <c r="F45" s="43" t="s">
        <v>107</v>
      </c>
      <c r="G45" s="39" t="s">
        <v>101</v>
      </c>
      <c r="H45" s="39">
        <v>10</v>
      </c>
      <c r="I45" s="38">
        <v>240</v>
      </c>
      <c r="J45" s="47">
        <f t="shared" si="1"/>
        <v>2400</v>
      </c>
    </row>
    <row r="46" ht="66.95" customHeight="1" spans="1:10">
      <c r="A46" s="38">
        <v>44</v>
      </c>
      <c r="B46" s="39" t="s">
        <v>108</v>
      </c>
      <c r="C46" s="40" t="s">
        <v>12</v>
      </c>
      <c r="D46" s="42"/>
      <c r="E46" s="42"/>
      <c r="F46" s="43" t="s">
        <v>109</v>
      </c>
      <c r="G46" s="39" t="s">
        <v>24</v>
      </c>
      <c r="H46" s="39">
        <v>2</v>
      </c>
      <c r="I46" s="38">
        <f>1470*0.5</f>
        <v>735</v>
      </c>
      <c r="J46" s="47">
        <f t="shared" si="1"/>
        <v>1470</v>
      </c>
    </row>
    <row r="47" ht="74.1" customHeight="1" spans="1:10">
      <c r="A47" s="38">
        <v>45</v>
      </c>
      <c r="B47" s="39" t="s">
        <v>110</v>
      </c>
      <c r="C47" s="40" t="s">
        <v>12</v>
      </c>
      <c r="D47" s="42"/>
      <c r="E47" s="42"/>
      <c r="F47" s="43" t="s">
        <v>111</v>
      </c>
      <c r="G47" s="38" t="s">
        <v>14</v>
      </c>
      <c r="H47" s="39">
        <v>2</v>
      </c>
      <c r="I47" s="38">
        <f>5600*0.5</f>
        <v>2800</v>
      </c>
      <c r="J47" s="47">
        <f t="shared" si="1"/>
        <v>5600</v>
      </c>
    </row>
    <row r="48" ht="63.95" customHeight="1" spans="1:10">
      <c r="A48" s="38">
        <v>46</v>
      </c>
      <c r="B48" s="39" t="s">
        <v>112</v>
      </c>
      <c r="C48" s="40" t="s">
        <v>12</v>
      </c>
      <c r="D48" s="42"/>
      <c r="E48" s="42"/>
      <c r="F48" s="43" t="s">
        <v>113</v>
      </c>
      <c r="G48" s="38" t="s">
        <v>14</v>
      </c>
      <c r="H48" s="39">
        <v>2</v>
      </c>
      <c r="I48" s="38">
        <f>5500*0.5</f>
        <v>2750</v>
      </c>
      <c r="J48" s="47">
        <f t="shared" si="1"/>
        <v>5500</v>
      </c>
    </row>
    <row r="49" ht="27.95" customHeight="1" spans="1:10">
      <c r="A49" s="38">
        <v>47</v>
      </c>
      <c r="B49" s="39" t="s">
        <v>114</v>
      </c>
      <c r="C49" s="40" t="s">
        <v>90</v>
      </c>
      <c r="D49" s="42"/>
      <c r="E49" s="42"/>
      <c r="F49" s="43" t="s">
        <v>115</v>
      </c>
      <c r="G49" s="38" t="s">
        <v>116</v>
      </c>
      <c r="H49" s="38">
        <v>300</v>
      </c>
      <c r="I49" s="38">
        <f>27*0.5</f>
        <v>13.5</v>
      </c>
      <c r="J49" s="47">
        <f t="shared" si="1"/>
        <v>4050</v>
      </c>
    </row>
    <row r="50" ht="72" customHeight="1" spans="1:10">
      <c r="A50" s="38">
        <v>48</v>
      </c>
      <c r="B50" s="39" t="s">
        <v>117</v>
      </c>
      <c r="C50" s="40" t="s">
        <v>12</v>
      </c>
      <c r="D50" s="42"/>
      <c r="E50" s="42"/>
      <c r="F50" s="43" t="s">
        <v>118</v>
      </c>
      <c r="G50" s="38" t="s">
        <v>14</v>
      </c>
      <c r="H50" s="38">
        <v>3</v>
      </c>
      <c r="I50" s="38">
        <v>700</v>
      </c>
      <c r="J50" s="47">
        <f t="shared" si="1"/>
        <v>2100</v>
      </c>
    </row>
    <row r="51" ht="74.1" customHeight="1" spans="1:10">
      <c r="A51" s="38">
        <v>49</v>
      </c>
      <c r="B51" s="39" t="s">
        <v>119</v>
      </c>
      <c r="C51" s="40" t="s">
        <v>90</v>
      </c>
      <c r="D51" s="42"/>
      <c r="E51" s="42"/>
      <c r="F51" s="43" t="s">
        <v>120</v>
      </c>
      <c r="G51" s="38" t="s">
        <v>24</v>
      </c>
      <c r="H51" s="38">
        <v>30</v>
      </c>
      <c r="I51" s="38">
        <v>130</v>
      </c>
      <c r="J51" s="47">
        <f t="shared" si="1"/>
        <v>3900</v>
      </c>
    </row>
    <row r="52" ht="72" customHeight="1" spans="1:10">
      <c r="A52" s="38">
        <v>50</v>
      </c>
      <c r="B52" s="39" t="s">
        <v>121</v>
      </c>
      <c r="C52" s="40" t="s">
        <v>90</v>
      </c>
      <c r="D52" s="42"/>
      <c r="E52" s="42"/>
      <c r="F52" s="43" t="s">
        <v>122</v>
      </c>
      <c r="G52" s="38" t="s">
        <v>24</v>
      </c>
      <c r="H52" s="38">
        <v>6</v>
      </c>
      <c r="I52" s="38">
        <v>1750</v>
      </c>
      <c r="J52" s="47">
        <f t="shared" si="1"/>
        <v>10500</v>
      </c>
    </row>
    <row r="53" ht="60" spans="1:10">
      <c r="A53" s="38">
        <v>51</v>
      </c>
      <c r="B53" s="39" t="s">
        <v>123</v>
      </c>
      <c r="C53" s="40" t="s">
        <v>90</v>
      </c>
      <c r="D53" s="42"/>
      <c r="E53" s="42"/>
      <c r="F53" s="43" t="s">
        <v>124</v>
      </c>
      <c r="G53" s="38" t="s">
        <v>24</v>
      </c>
      <c r="H53" s="38">
        <v>4</v>
      </c>
      <c r="I53" s="38">
        <v>1450</v>
      </c>
      <c r="J53" s="47">
        <f t="shared" si="1"/>
        <v>5800</v>
      </c>
    </row>
    <row r="54" ht="102.95" customHeight="1" spans="1:10">
      <c r="A54" s="38">
        <v>52</v>
      </c>
      <c r="B54" s="39" t="s">
        <v>125</v>
      </c>
      <c r="C54" s="40" t="s">
        <v>90</v>
      </c>
      <c r="D54" s="42"/>
      <c r="E54" s="42"/>
      <c r="F54" s="45" t="s">
        <v>126</v>
      </c>
      <c r="G54" s="39" t="s">
        <v>24</v>
      </c>
      <c r="H54" s="39">
        <v>10</v>
      </c>
      <c r="I54" s="39">
        <v>95</v>
      </c>
      <c r="J54" s="39">
        <f t="shared" ref="J54:J117" si="2">SUM(H54*I54)</f>
        <v>950</v>
      </c>
    </row>
    <row r="55" ht="35.1" customHeight="1" spans="1:10">
      <c r="A55" s="38">
        <v>53</v>
      </c>
      <c r="B55" s="39" t="s">
        <v>127</v>
      </c>
      <c r="C55" s="40" t="s">
        <v>128</v>
      </c>
      <c r="D55" s="42"/>
      <c r="E55" s="42"/>
      <c r="F55" s="45" t="s">
        <v>129</v>
      </c>
      <c r="G55" s="39" t="s">
        <v>130</v>
      </c>
      <c r="H55" s="39">
        <v>10</v>
      </c>
      <c r="I55" s="39">
        <v>35</v>
      </c>
      <c r="J55" s="39">
        <f t="shared" si="2"/>
        <v>350</v>
      </c>
    </row>
    <row r="56" ht="48" spans="1:10">
      <c r="A56" s="38">
        <v>54</v>
      </c>
      <c r="B56" s="39" t="s">
        <v>131</v>
      </c>
      <c r="C56" s="40" t="s">
        <v>128</v>
      </c>
      <c r="D56" s="42"/>
      <c r="E56" s="42"/>
      <c r="F56" s="45" t="s">
        <v>132</v>
      </c>
      <c r="G56" s="39" t="s">
        <v>24</v>
      </c>
      <c r="H56" s="39">
        <v>50</v>
      </c>
      <c r="I56" s="39">
        <v>278</v>
      </c>
      <c r="J56" s="39">
        <f t="shared" si="2"/>
        <v>13900</v>
      </c>
    </row>
    <row r="57" ht="80.1" customHeight="1" spans="1:10">
      <c r="A57" s="38">
        <v>55</v>
      </c>
      <c r="B57" s="39" t="s">
        <v>133</v>
      </c>
      <c r="C57" s="40" t="s">
        <v>128</v>
      </c>
      <c r="D57" s="42"/>
      <c r="E57" s="42"/>
      <c r="F57" s="45" t="s">
        <v>134</v>
      </c>
      <c r="G57" s="39" t="s">
        <v>130</v>
      </c>
      <c r="H57" s="39">
        <v>20</v>
      </c>
      <c r="I57" s="39">
        <v>290</v>
      </c>
      <c r="J57" s="39">
        <f t="shared" si="2"/>
        <v>5800</v>
      </c>
    </row>
    <row r="58" ht="36" spans="1:10">
      <c r="A58" s="38">
        <v>56</v>
      </c>
      <c r="B58" s="39" t="s">
        <v>135</v>
      </c>
      <c r="C58" s="40" t="s">
        <v>128</v>
      </c>
      <c r="D58" s="42"/>
      <c r="E58" s="42"/>
      <c r="F58" s="45" t="s">
        <v>136</v>
      </c>
      <c r="G58" s="39" t="s">
        <v>24</v>
      </c>
      <c r="H58" s="39">
        <v>50</v>
      </c>
      <c r="I58" s="39">
        <v>98</v>
      </c>
      <c r="J58" s="39">
        <f t="shared" si="2"/>
        <v>4900</v>
      </c>
    </row>
    <row r="59" ht="33" customHeight="1" spans="1:10">
      <c r="A59" s="38">
        <v>57</v>
      </c>
      <c r="B59" s="39" t="s">
        <v>137</v>
      </c>
      <c r="C59" s="40" t="s">
        <v>128</v>
      </c>
      <c r="D59" s="42"/>
      <c r="E59" s="42"/>
      <c r="F59" s="45" t="s">
        <v>138</v>
      </c>
      <c r="G59" s="39" t="s">
        <v>130</v>
      </c>
      <c r="H59" s="39">
        <v>6</v>
      </c>
      <c r="I59" s="39">
        <v>380</v>
      </c>
      <c r="J59" s="39">
        <f t="shared" si="2"/>
        <v>2280</v>
      </c>
    </row>
    <row r="60" ht="65.1" customHeight="1" spans="1:10">
      <c r="A60" s="38">
        <v>58</v>
      </c>
      <c r="B60" s="39" t="s">
        <v>139</v>
      </c>
      <c r="C60" s="40" t="s">
        <v>128</v>
      </c>
      <c r="D60" s="42"/>
      <c r="E60" s="42"/>
      <c r="F60" s="45" t="s">
        <v>140</v>
      </c>
      <c r="G60" s="39" t="s">
        <v>141</v>
      </c>
      <c r="H60" s="39">
        <v>20</v>
      </c>
      <c r="I60" s="39">
        <v>185</v>
      </c>
      <c r="J60" s="39">
        <f t="shared" si="2"/>
        <v>3700</v>
      </c>
    </row>
    <row r="61" ht="35.1" customHeight="1" spans="1:10">
      <c r="A61" s="38">
        <v>59</v>
      </c>
      <c r="B61" s="39" t="s">
        <v>142</v>
      </c>
      <c r="C61" s="40" t="s">
        <v>128</v>
      </c>
      <c r="D61" s="42"/>
      <c r="E61" s="42"/>
      <c r="F61" s="45" t="s">
        <v>143</v>
      </c>
      <c r="G61" s="39" t="s">
        <v>144</v>
      </c>
      <c r="H61" s="39">
        <v>20</v>
      </c>
      <c r="I61" s="39">
        <v>125</v>
      </c>
      <c r="J61" s="39">
        <f t="shared" si="2"/>
        <v>2500</v>
      </c>
    </row>
    <row r="62" ht="57.95" customHeight="1" spans="1:10">
      <c r="A62" s="38">
        <v>60</v>
      </c>
      <c r="B62" s="39" t="s">
        <v>145</v>
      </c>
      <c r="C62" s="40" t="s">
        <v>128</v>
      </c>
      <c r="D62" s="42"/>
      <c r="E62" s="42"/>
      <c r="F62" s="45" t="s">
        <v>146</v>
      </c>
      <c r="G62" s="39" t="s">
        <v>24</v>
      </c>
      <c r="H62" s="39">
        <v>100</v>
      </c>
      <c r="I62" s="39">
        <v>10</v>
      </c>
      <c r="J62" s="39">
        <f t="shared" si="2"/>
        <v>1000</v>
      </c>
    </row>
    <row r="63" ht="156" spans="1:10">
      <c r="A63" s="38">
        <v>61</v>
      </c>
      <c r="B63" s="39" t="s">
        <v>147</v>
      </c>
      <c r="C63" s="40" t="s">
        <v>128</v>
      </c>
      <c r="D63" s="42"/>
      <c r="E63" s="42"/>
      <c r="F63" s="45" t="s">
        <v>148</v>
      </c>
      <c r="G63" s="39" t="s">
        <v>130</v>
      </c>
      <c r="H63" s="39">
        <v>3</v>
      </c>
      <c r="I63" s="39">
        <v>5200</v>
      </c>
      <c r="J63" s="39">
        <f t="shared" si="2"/>
        <v>15600</v>
      </c>
    </row>
    <row r="64" ht="101.1" customHeight="1" spans="1:10">
      <c r="A64" s="38">
        <v>62</v>
      </c>
      <c r="B64" s="39" t="s">
        <v>149</v>
      </c>
      <c r="C64" s="40" t="s">
        <v>128</v>
      </c>
      <c r="D64" s="42"/>
      <c r="E64" s="42"/>
      <c r="F64" s="45" t="s">
        <v>150</v>
      </c>
      <c r="G64" s="39" t="s">
        <v>141</v>
      </c>
      <c r="H64" s="39">
        <v>20</v>
      </c>
      <c r="I64" s="39">
        <v>65</v>
      </c>
      <c r="J64" s="39">
        <f t="shared" si="2"/>
        <v>1300</v>
      </c>
    </row>
    <row r="65" ht="152.1" customHeight="1" spans="1:10">
      <c r="A65" s="38">
        <v>63</v>
      </c>
      <c r="B65" s="39" t="s">
        <v>151</v>
      </c>
      <c r="C65" s="40" t="s">
        <v>128</v>
      </c>
      <c r="D65" s="42"/>
      <c r="E65" s="42"/>
      <c r="F65" s="45" t="s">
        <v>152</v>
      </c>
      <c r="G65" s="39" t="s">
        <v>24</v>
      </c>
      <c r="H65" s="39">
        <v>10</v>
      </c>
      <c r="I65" s="39">
        <v>145</v>
      </c>
      <c r="J65" s="39">
        <f t="shared" si="2"/>
        <v>1450</v>
      </c>
    </row>
    <row r="66" ht="44.1" customHeight="1" spans="1:10">
      <c r="A66" s="38">
        <v>64</v>
      </c>
      <c r="B66" s="39" t="s">
        <v>153</v>
      </c>
      <c r="C66" s="40" t="s">
        <v>128</v>
      </c>
      <c r="D66" s="42"/>
      <c r="E66" s="42"/>
      <c r="F66" s="45" t="s">
        <v>154</v>
      </c>
      <c r="G66" s="39" t="s">
        <v>24</v>
      </c>
      <c r="H66" s="39">
        <v>8</v>
      </c>
      <c r="I66" s="39">
        <v>95</v>
      </c>
      <c r="J66" s="39">
        <f t="shared" si="2"/>
        <v>760</v>
      </c>
    </row>
    <row r="67" ht="74.1" customHeight="1" spans="1:10">
      <c r="A67" s="38">
        <v>65</v>
      </c>
      <c r="B67" s="39" t="s">
        <v>155</v>
      </c>
      <c r="C67" s="40" t="s">
        <v>156</v>
      </c>
      <c r="D67" s="42"/>
      <c r="E67" s="42"/>
      <c r="F67" s="45" t="s">
        <v>157</v>
      </c>
      <c r="G67" s="39" t="s">
        <v>158</v>
      </c>
      <c r="H67" s="39">
        <v>100</v>
      </c>
      <c r="I67" s="39">
        <v>115</v>
      </c>
      <c r="J67" s="39">
        <f t="shared" si="2"/>
        <v>11500</v>
      </c>
    </row>
    <row r="68" ht="87.95" customHeight="1" spans="1:10">
      <c r="A68" s="38">
        <v>66</v>
      </c>
      <c r="B68" s="39" t="s">
        <v>159</v>
      </c>
      <c r="C68" s="40" t="s">
        <v>160</v>
      </c>
      <c r="D68" s="42"/>
      <c r="E68" s="42"/>
      <c r="F68" s="45" t="s">
        <v>161</v>
      </c>
      <c r="G68" s="39" t="s">
        <v>40</v>
      </c>
      <c r="H68" s="39">
        <v>100</v>
      </c>
      <c r="I68" s="39">
        <v>25</v>
      </c>
      <c r="J68" s="39">
        <f t="shared" si="2"/>
        <v>2500</v>
      </c>
    </row>
    <row r="69" ht="69" customHeight="1" spans="1:10">
      <c r="A69" s="38">
        <v>67</v>
      </c>
      <c r="B69" s="39" t="s">
        <v>162</v>
      </c>
      <c r="C69" s="40" t="s">
        <v>160</v>
      </c>
      <c r="D69" s="42"/>
      <c r="E69" s="42"/>
      <c r="F69" s="45" t="s">
        <v>163</v>
      </c>
      <c r="G69" s="39" t="s">
        <v>40</v>
      </c>
      <c r="H69" s="39">
        <v>50</v>
      </c>
      <c r="I69" s="39">
        <v>65</v>
      </c>
      <c r="J69" s="39">
        <f t="shared" si="2"/>
        <v>3250</v>
      </c>
    </row>
    <row r="70" ht="57.95" customHeight="1" spans="1:10">
      <c r="A70" s="38">
        <v>68</v>
      </c>
      <c r="B70" s="39" t="s">
        <v>164</v>
      </c>
      <c r="C70" s="40" t="s">
        <v>90</v>
      </c>
      <c r="D70" s="42"/>
      <c r="E70" s="42"/>
      <c r="F70" s="45" t="s">
        <v>165</v>
      </c>
      <c r="G70" s="39" t="s">
        <v>24</v>
      </c>
      <c r="H70" s="39">
        <v>30</v>
      </c>
      <c r="I70" s="39">
        <v>65</v>
      </c>
      <c r="J70" s="39">
        <f t="shared" si="2"/>
        <v>1950</v>
      </c>
    </row>
    <row r="71" ht="39" customHeight="1" spans="1:10">
      <c r="A71" s="38">
        <v>69</v>
      </c>
      <c r="B71" s="39" t="s">
        <v>166</v>
      </c>
      <c r="C71" s="40" t="s">
        <v>156</v>
      </c>
      <c r="D71" s="42"/>
      <c r="E71" s="42"/>
      <c r="F71" s="45" t="s">
        <v>167</v>
      </c>
      <c r="G71" s="39" t="s">
        <v>24</v>
      </c>
      <c r="H71" s="39">
        <v>10</v>
      </c>
      <c r="I71" s="39">
        <v>65</v>
      </c>
      <c r="J71" s="39">
        <f t="shared" si="2"/>
        <v>650</v>
      </c>
    </row>
    <row r="72" ht="57" customHeight="1" spans="1:10">
      <c r="A72" s="38">
        <v>70</v>
      </c>
      <c r="B72" s="39" t="s">
        <v>168</v>
      </c>
      <c r="C72" s="47" t="s">
        <v>169</v>
      </c>
      <c r="D72" s="42"/>
      <c r="E72" s="42"/>
      <c r="F72" s="45" t="s">
        <v>170</v>
      </c>
      <c r="G72" s="39" t="s">
        <v>24</v>
      </c>
      <c r="H72" s="39">
        <v>5</v>
      </c>
      <c r="I72" s="39">
        <v>100</v>
      </c>
      <c r="J72" s="39">
        <f t="shared" si="2"/>
        <v>500</v>
      </c>
    </row>
    <row r="73" ht="45.95" customHeight="1" spans="1:10">
      <c r="A73" s="38">
        <v>71</v>
      </c>
      <c r="B73" s="39" t="s">
        <v>171</v>
      </c>
      <c r="C73" s="40" t="s">
        <v>90</v>
      </c>
      <c r="D73" s="42"/>
      <c r="E73" s="42"/>
      <c r="F73" s="45" t="s">
        <v>172</v>
      </c>
      <c r="G73" s="39" t="s">
        <v>173</v>
      </c>
      <c r="H73" s="39">
        <v>2</v>
      </c>
      <c r="I73" s="39">
        <v>280</v>
      </c>
      <c r="J73" s="39">
        <f t="shared" si="2"/>
        <v>560</v>
      </c>
    </row>
    <row r="74" ht="39" customHeight="1" spans="1:10">
      <c r="A74" s="38">
        <v>72</v>
      </c>
      <c r="B74" s="39" t="s">
        <v>174</v>
      </c>
      <c r="C74" s="40" t="s">
        <v>90</v>
      </c>
      <c r="D74" s="42"/>
      <c r="E74" s="42"/>
      <c r="F74" s="45" t="s">
        <v>175</v>
      </c>
      <c r="G74" s="39" t="s">
        <v>176</v>
      </c>
      <c r="H74" s="39">
        <v>8</v>
      </c>
      <c r="I74" s="39">
        <v>380</v>
      </c>
      <c r="J74" s="39">
        <f t="shared" si="2"/>
        <v>3040</v>
      </c>
    </row>
    <row r="75" ht="65.1" customHeight="1" spans="1:10">
      <c r="A75" s="38">
        <v>73</v>
      </c>
      <c r="B75" s="39" t="s">
        <v>177</v>
      </c>
      <c r="C75" s="40" t="s">
        <v>128</v>
      </c>
      <c r="D75" s="42"/>
      <c r="E75" s="42"/>
      <c r="F75" s="45" t="s">
        <v>178</v>
      </c>
      <c r="G75" s="39" t="s">
        <v>14</v>
      </c>
      <c r="H75" s="39">
        <v>5</v>
      </c>
      <c r="I75" s="39">
        <v>90</v>
      </c>
      <c r="J75" s="39">
        <f t="shared" si="2"/>
        <v>450</v>
      </c>
    </row>
    <row r="76" ht="38.1" customHeight="1" spans="1:10">
      <c r="A76" s="38">
        <v>74</v>
      </c>
      <c r="B76" s="39" t="s">
        <v>179</v>
      </c>
      <c r="C76" s="40" t="s">
        <v>90</v>
      </c>
      <c r="D76" s="42"/>
      <c r="E76" s="42"/>
      <c r="F76" s="45" t="s">
        <v>180</v>
      </c>
      <c r="G76" s="39" t="s">
        <v>24</v>
      </c>
      <c r="H76" s="39">
        <v>3</v>
      </c>
      <c r="I76" s="39">
        <v>420</v>
      </c>
      <c r="J76" s="39">
        <f t="shared" si="2"/>
        <v>1260</v>
      </c>
    </row>
    <row r="77" ht="47.1" customHeight="1" spans="1:10">
      <c r="A77" s="38">
        <v>75</v>
      </c>
      <c r="B77" s="39" t="s">
        <v>181</v>
      </c>
      <c r="C77" s="40" t="s">
        <v>182</v>
      </c>
      <c r="D77" s="42"/>
      <c r="E77" s="42"/>
      <c r="F77" s="45" t="s">
        <v>183</v>
      </c>
      <c r="G77" s="39" t="s">
        <v>101</v>
      </c>
      <c r="H77" s="39">
        <v>20</v>
      </c>
      <c r="I77" s="39">
        <v>320</v>
      </c>
      <c r="J77" s="39">
        <f t="shared" si="2"/>
        <v>6400</v>
      </c>
    </row>
    <row r="78" ht="57" customHeight="1" spans="1:10">
      <c r="A78" s="38">
        <v>76</v>
      </c>
      <c r="B78" s="39" t="s">
        <v>184</v>
      </c>
      <c r="C78" s="40" t="s">
        <v>182</v>
      </c>
      <c r="D78" s="42"/>
      <c r="E78" s="42"/>
      <c r="F78" s="45" t="s">
        <v>185</v>
      </c>
      <c r="G78" s="39" t="s">
        <v>101</v>
      </c>
      <c r="H78" s="39">
        <v>20</v>
      </c>
      <c r="I78" s="39">
        <v>125</v>
      </c>
      <c r="J78" s="39">
        <f t="shared" si="2"/>
        <v>2500</v>
      </c>
    </row>
    <row r="79" ht="69" customHeight="1" spans="1:10">
      <c r="A79" s="38">
        <v>77</v>
      </c>
      <c r="B79" s="39" t="s">
        <v>186</v>
      </c>
      <c r="C79" s="40" t="s">
        <v>90</v>
      </c>
      <c r="D79" s="42"/>
      <c r="E79" s="42"/>
      <c r="F79" s="45" t="s">
        <v>187</v>
      </c>
      <c r="G79" s="39" t="s">
        <v>24</v>
      </c>
      <c r="H79" s="39">
        <v>10</v>
      </c>
      <c r="I79" s="39">
        <v>28</v>
      </c>
      <c r="J79" s="39">
        <f t="shared" si="2"/>
        <v>280</v>
      </c>
    </row>
    <row r="80" ht="26.1" customHeight="1" spans="1:10">
      <c r="A80" s="38">
        <v>78</v>
      </c>
      <c r="B80" s="39" t="s">
        <v>188</v>
      </c>
      <c r="C80" s="40" t="s">
        <v>160</v>
      </c>
      <c r="D80" s="42"/>
      <c r="E80" s="42"/>
      <c r="F80" s="45" t="s">
        <v>189</v>
      </c>
      <c r="G80" s="39" t="s">
        <v>190</v>
      </c>
      <c r="H80" s="39">
        <v>360</v>
      </c>
      <c r="I80" s="39">
        <v>18</v>
      </c>
      <c r="J80" s="39">
        <f t="shared" si="2"/>
        <v>6480</v>
      </c>
    </row>
    <row r="81" ht="45" customHeight="1" spans="1:10">
      <c r="A81" s="38">
        <v>79</v>
      </c>
      <c r="B81" s="39" t="s">
        <v>191</v>
      </c>
      <c r="C81" s="40" t="s">
        <v>160</v>
      </c>
      <c r="D81" s="42"/>
      <c r="E81" s="42"/>
      <c r="F81" s="45" t="s">
        <v>192</v>
      </c>
      <c r="G81" s="39" t="s">
        <v>40</v>
      </c>
      <c r="H81" s="39">
        <v>2</v>
      </c>
      <c r="I81" s="39">
        <v>680</v>
      </c>
      <c r="J81" s="39">
        <f t="shared" si="2"/>
        <v>1360</v>
      </c>
    </row>
    <row r="82" ht="54" customHeight="1" spans="1:10">
      <c r="A82" s="38">
        <v>80</v>
      </c>
      <c r="B82" s="39" t="s">
        <v>193</v>
      </c>
      <c r="C82" s="40" t="s">
        <v>87</v>
      </c>
      <c r="D82" s="42"/>
      <c r="E82" s="42"/>
      <c r="F82" s="45" t="s">
        <v>194</v>
      </c>
      <c r="G82" s="39" t="s">
        <v>173</v>
      </c>
      <c r="H82" s="39">
        <v>5</v>
      </c>
      <c r="I82" s="39">
        <v>540</v>
      </c>
      <c r="J82" s="39">
        <f t="shared" si="2"/>
        <v>2700</v>
      </c>
    </row>
    <row r="83" ht="27.95" customHeight="1" spans="1:10">
      <c r="A83" s="38">
        <v>81</v>
      </c>
      <c r="B83" s="39" t="s">
        <v>195</v>
      </c>
      <c r="C83" s="40" t="s">
        <v>182</v>
      </c>
      <c r="D83" s="42"/>
      <c r="E83" s="42"/>
      <c r="F83" s="45" t="s">
        <v>196</v>
      </c>
      <c r="G83" s="39" t="s">
        <v>101</v>
      </c>
      <c r="H83" s="39">
        <v>2</v>
      </c>
      <c r="I83" s="39">
        <v>380</v>
      </c>
      <c r="J83" s="39">
        <f t="shared" si="2"/>
        <v>760</v>
      </c>
    </row>
    <row r="84" ht="39" customHeight="1" spans="1:10">
      <c r="A84" s="38">
        <v>82</v>
      </c>
      <c r="B84" s="39" t="s">
        <v>197</v>
      </c>
      <c r="C84" s="40" t="s">
        <v>182</v>
      </c>
      <c r="D84" s="42"/>
      <c r="E84" s="42"/>
      <c r="F84" s="45" t="s">
        <v>198</v>
      </c>
      <c r="G84" s="39" t="s">
        <v>14</v>
      </c>
      <c r="H84" s="39">
        <v>2</v>
      </c>
      <c r="I84" s="39">
        <v>1350</v>
      </c>
      <c r="J84" s="39">
        <f t="shared" si="2"/>
        <v>2700</v>
      </c>
    </row>
    <row r="85" ht="39" customHeight="1" spans="1:10">
      <c r="A85" s="38">
        <v>83</v>
      </c>
      <c r="B85" s="39" t="s">
        <v>199</v>
      </c>
      <c r="C85" s="40" t="s">
        <v>200</v>
      </c>
      <c r="D85" s="42"/>
      <c r="E85" s="42"/>
      <c r="F85" s="45" t="s">
        <v>201</v>
      </c>
      <c r="G85" s="39" t="s">
        <v>24</v>
      </c>
      <c r="H85" s="39">
        <v>200</v>
      </c>
      <c r="I85" s="39">
        <v>28</v>
      </c>
      <c r="J85" s="39">
        <f t="shared" si="2"/>
        <v>5600</v>
      </c>
    </row>
    <row r="86" ht="45.95" customHeight="1" spans="1:10">
      <c r="A86" s="38">
        <v>84</v>
      </c>
      <c r="B86" s="39" t="s">
        <v>202</v>
      </c>
      <c r="C86" s="40" t="s">
        <v>182</v>
      </c>
      <c r="D86" s="42"/>
      <c r="E86" s="42"/>
      <c r="F86" s="45" t="s">
        <v>203</v>
      </c>
      <c r="G86" s="39" t="s">
        <v>53</v>
      </c>
      <c r="H86" s="39">
        <v>4</v>
      </c>
      <c r="I86" s="39">
        <v>1850</v>
      </c>
      <c r="J86" s="39">
        <f t="shared" si="2"/>
        <v>7400</v>
      </c>
    </row>
    <row r="87" ht="45.95" customHeight="1" spans="1:10">
      <c r="A87" s="38">
        <v>85</v>
      </c>
      <c r="B87" s="39" t="s">
        <v>204</v>
      </c>
      <c r="C87" s="40" t="s">
        <v>182</v>
      </c>
      <c r="D87" s="42"/>
      <c r="E87" s="42"/>
      <c r="F87" s="45" t="s">
        <v>205</v>
      </c>
      <c r="G87" s="39" t="s">
        <v>53</v>
      </c>
      <c r="H87" s="39">
        <v>4</v>
      </c>
      <c r="I87" s="39">
        <v>3800</v>
      </c>
      <c r="J87" s="39">
        <f t="shared" si="2"/>
        <v>15200</v>
      </c>
    </row>
    <row r="88" ht="44.1" customHeight="1" spans="1:10">
      <c r="A88" s="38">
        <v>86</v>
      </c>
      <c r="B88" s="39" t="s">
        <v>206</v>
      </c>
      <c r="C88" s="40" t="s">
        <v>182</v>
      </c>
      <c r="D88" s="42"/>
      <c r="E88" s="42"/>
      <c r="F88" s="45" t="s">
        <v>207</v>
      </c>
      <c r="G88" s="39" t="s">
        <v>53</v>
      </c>
      <c r="H88" s="39">
        <v>2</v>
      </c>
      <c r="I88" s="39">
        <v>3600</v>
      </c>
      <c r="J88" s="39">
        <f t="shared" si="2"/>
        <v>7200</v>
      </c>
    </row>
    <row r="89" ht="45.95" customHeight="1" spans="1:10">
      <c r="A89" s="38">
        <v>87</v>
      </c>
      <c r="B89" s="39" t="s">
        <v>208</v>
      </c>
      <c r="C89" s="40" t="s">
        <v>182</v>
      </c>
      <c r="D89" s="42"/>
      <c r="E89" s="42"/>
      <c r="F89" s="45" t="s">
        <v>209</v>
      </c>
      <c r="G89" s="39" t="s">
        <v>53</v>
      </c>
      <c r="H89" s="39">
        <v>2</v>
      </c>
      <c r="I89" s="39">
        <v>2450</v>
      </c>
      <c r="J89" s="39">
        <f t="shared" si="2"/>
        <v>4900</v>
      </c>
    </row>
    <row r="90" ht="44.1" customHeight="1" spans="1:10">
      <c r="A90" s="38">
        <v>88</v>
      </c>
      <c r="B90" s="39" t="s">
        <v>210</v>
      </c>
      <c r="C90" s="40" t="s">
        <v>128</v>
      </c>
      <c r="D90" s="42"/>
      <c r="E90" s="42"/>
      <c r="F90" s="45" t="s">
        <v>211</v>
      </c>
      <c r="G90" s="39" t="s">
        <v>173</v>
      </c>
      <c r="H90" s="39">
        <v>2</v>
      </c>
      <c r="I90" s="39">
        <v>550</v>
      </c>
      <c r="J90" s="39">
        <f t="shared" si="2"/>
        <v>1100</v>
      </c>
    </row>
    <row r="91" ht="36" customHeight="1" spans="1:10">
      <c r="A91" s="38">
        <v>89</v>
      </c>
      <c r="B91" s="39" t="s">
        <v>212</v>
      </c>
      <c r="C91" s="40" t="s">
        <v>128</v>
      </c>
      <c r="D91" s="42"/>
      <c r="E91" s="42"/>
      <c r="F91" s="45" t="s">
        <v>213</v>
      </c>
      <c r="G91" s="39" t="s">
        <v>141</v>
      </c>
      <c r="H91" s="39">
        <v>5</v>
      </c>
      <c r="I91" s="39">
        <v>320</v>
      </c>
      <c r="J91" s="39">
        <f t="shared" si="2"/>
        <v>1600</v>
      </c>
    </row>
    <row r="92" ht="36.95" customHeight="1" spans="1:10">
      <c r="A92" s="38">
        <v>90</v>
      </c>
      <c r="B92" s="39" t="s">
        <v>214</v>
      </c>
      <c r="C92" s="40" t="s">
        <v>128</v>
      </c>
      <c r="D92" s="42"/>
      <c r="E92" s="42"/>
      <c r="F92" s="45" t="s">
        <v>215</v>
      </c>
      <c r="G92" s="39" t="s">
        <v>141</v>
      </c>
      <c r="H92" s="39">
        <v>5</v>
      </c>
      <c r="I92" s="39">
        <v>280</v>
      </c>
      <c r="J92" s="39">
        <f t="shared" si="2"/>
        <v>1400</v>
      </c>
    </row>
    <row r="93" ht="66.95" customHeight="1" spans="1:10">
      <c r="A93" s="38">
        <v>91</v>
      </c>
      <c r="B93" s="39" t="s">
        <v>216</v>
      </c>
      <c r="C93" s="40" t="s">
        <v>156</v>
      </c>
      <c r="D93" s="42"/>
      <c r="E93" s="42"/>
      <c r="F93" s="45" t="s">
        <v>217</v>
      </c>
      <c r="G93" s="39" t="s">
        <v>24</v>
      </c>
      <c r="H93" s="39">
        <v>100</v>
      </c>
      <c r="I93" s="39">
        <v>685</v>
      </c>
      <c r="J93" s="39">
        <f t="shared" si="2"/>
        <v>68500</v>
      </c>
    </row>
    <row r="94" ht="78" customHeight="1" spans="1:10">
      <c r="A94" s="38">
        <v>92</v>
      </c>
      <c r="B94" s="39" t="s">
        <v>218</v>
      </c>
      <c r="C94" s="40" t="s">
        <v>156</v>
      </c>
      <c r="D94" s="42"/>
      <c r="E94" s="42"/>
      <c r="F94" s="45" t="s">
        <v>219</v>
      </c>
      <c r="G94" s="39" t="s">
        <v>24</v>
      </c>
      <c r="H94" s="39">
        <v>50</v>
      </c>
      <c r="I94" s="39">
        <v>435</v>
      </c>
      <c r="J94" s="39">
        <f t="shared" si="2"/>
        <v>21750</v>
      </c>
    </row>
    <row r="95" ht="59.1" customHeight="1" spans="1:10">
      <c r="A95" s="38">
        <v>93</v>
      </c>
      <c r="B95" s="39" t="s">
        <v>220</v>
      </c>
      <c r="C95" s="40" t="s">
        <v>156</v>
      </c>
      <c r="D95" s="42"/>
      <c r="E95" s="42"/>
      <c r="F95" s="45" t="s">
        <v>221</v>
      </c>
      <c r="G95" s="39" t="s">
        <v>24</v>
      </c>
      <c r="H95" s="39">
        <v>50</v>
      </c>
      <c r="I95" s="39">
        <v>215</v>
      </c>
      <c r="J95" s="39">
        <f t="shared" si="2"/>
        <v>10750</v>
      </c>
    </row>
    <row r="96" ht="51.95" customHeight="1" spans="1:10">
      <c r="A96" s="38">
        <v>94</v>
      </c>
      <c r="B96" s="39" t="s">
        <v>222</v>
      </c>
      <c r="C96" s="40" t="s">
        <v>156</v>
      </c>
      <c r="D96" s="42"/>
      <c r="E96" s="42"/>
      <c r="F96" s="45" t="s">
        <v>223</v>
      </c>
      <c r="G96" s="39" t="s">
        <v>14</v>
      </c>
      <c r="H96" s="39">
        <v>50</v>
      </c>
      <c r="I96" s="39">
        <v>450</v>
      </c>
      <c r="J96" s="39">
        <f t="shared" si="2"/>
        <v>22500</v>
      </c>
    </row>
    <row r="97" ht="36.95" customHeight="1" spans="1:10">
      <c r="A97" s="38">
        <v>95</v>
      </c>
      <c r="B97" s="39" t="s">
        <v>224</v>
      </c>
      <c r="C97" s="40" t="s">
        <v>160</v>
      </c>
      <c r="D97" s="42"/>
      <c r="E97" s="42"/>
      <c r="F97" s="45" t="s">
        <v>225</v>
      </c>
      <c r="G97" s="39" t="s">
        <v>176</v>
      </c>
      <c r="H97" s="39">
        <v>200</v>
      </c>
      <c r="I97" s="39">
        <v>95</v>
      </c>
      <c r="J97" s="39">
        <f t="shared" si="2"/>
        <v>19000</v>
      </c>
    </row>
    <row r="98" ht="59.1" customHeight="1" spans="1:10">
      <c r="A98" s="38">
        <v>96</v>
      </c>
      <c r="B98" s="39" t="s">
        <v>226</v>
      </c>
      <c r="C98" s="40" t="s">
        <v>227</v>
      </c>
      <c r="D98" s="42"/>
      <c r="E98" s="42"/>
      <c r="F98" s="45" t="s">
        <v>228</v>
      </c>
      <c r="G98" s="39" t="s">
        <v>24</v>
      </c>
      <c r="H98" s="39">
        <v>20</v>
      </c>
      <c r="I98" s="39">
        <v>155</v>
      </c>
      <c r="J98" s="39">
        <f t="shared" si="2"/>
        <v>3100</v>
      </c>
    </row>
    <row r="99" ht="75" customHeight="1" spans="1:10">
      <c r="A99" s="38">
        <v>97</v>
      </c>
      <c r="B99" s="39" t="s">
        <v>229</v>
      </c>
      <c r="C99" s="40" t="s">
        <v>182</v>
      </c>
      <c r="D99" s="42"/>
      <c r="E99" s="42"/>
      <c r="F99" s="45" t="s">
        <v>230</v>
      </c>
      <c r="G99" s="39" t="s">
        <v>14</v>
      </c>
      <c r="H99" s="39">
        <v>4</v>
      </c>
      <c r="I99" s="39">
        <v>1650</v>
      </c>
      <c r="J99" s="39">
        <f t="shared" si="2"/>
        <v>6600</v>
      </c>
    </row>
    <row r="100" ht="93" customHeight="1" spans="1:10">
      <c r="A100" s="38">
        <v>98</v>
      </c>
      <c r="B100" s="39" t="s">
        <v>231</v>
      </c>
      <c r="C100" s="40" t="s">
        <v>90</v>
      </c>
      <c r="D100" s="42"/>
      <c r="E100" s="42"/>
      <c r="F100" s="45" t="s">
        <v>232</v>
      </c>
      <c r="G100" s="39" t="s">
        <v>40</v>
      </c>
      <c r="H100" s="39">
        <v>10</v>
      </c>
      <c r="I100" s="39">
        <v>85</v>
      </c>
      <c r="J100" s="39">
        <f t="shared" si="2"/>
        <v>850</v>
      </c>
    </row>
    <row r="101" ht="42" customHeight="1" spans="1:10">
      <c r="A101" s="38">
        <v>99</v>
      </c>
      <c r="B101" s="39" t="s">
        <v>233</v>
      </c>
      <c r="C101" s="40" t="s">
        <v>90</v>
      </c>
      <c r="D101" s="42"/>
      <c r="E101" s="42"/>
      <c r="F101" s="45" t="s">
        <v>234</v>
      </c>
      <c r="G101" s="39" t="s">
        <v>40</v>
      </c>
      <c r="H101" s="39">
        <v>2</v>
      </c>
      <c r="I101" s="39">
        <v>1380</v>
      </c>
      <c r="J101" s="39">
        <f t="shared" si="2"/>
        <v>2760</v>
      </c>
    </row>
    <row r="102" ht="93" customHeight="1" spans="1:10">
      <c r="A102" s="38">
        <v>100</v>
      </c>
      <c r="B102" s="39" t="s">
        <v>235</v>
      </c>
      <c r="C102" s="40" t="s">
        <v>90</v>
      </c>
      <c r="D102" s="42"/>
      <c r="E102" s="42"/>
      <c r="F102" s="45" t="s">
        <v>236</v>
      </c>
      <c r="G102" s="39" t="s">
        <v>40</v>
      </c>
      <c r="H102" s="39">
        <v>10</v>
      </c>
      <c r="I102" s="39">
        <v>48</v>
      </c>
      <c r="J102" s="39">
        <f t="shared" si="2"/>
        <v>480</v>
      </c>
    </row>
    <row r="103" ht="99" customHeight="1" spans="1:10">
      <c r="A103" s="38">
        <v>101</v>
      </c>
      <c r="B103" s="39" t="s">
        <v>237</v>
      </c>
      <c r="C103" s="40" t="s">
        <v>128</v>
      </c>
      <c r="D103" s="42"/>
      <c r="E103" s="42"/>
      <c r="F103" s="45" t="s">
        <v>238</v>
      </c>
      <c r="G103" s="39" t="s">
        <v>40</v>
      </c>
      <c r="H103" s="39">
        <v>2</v>
      </c>
      <c r="I103" s="39">
        <v>365</v>
      </c>
      <c r="J103" s="39">
        <f t="shared" si="2"/>
        <v>730</v>
      </c>
    </row>
    <row r="104" ht="57.95" customHeight="1" spans="1:10">
      <c r="A104" s="38">
        <v>102</v>
      </c>
      <c r="B104" s="39" t="s">
        <v>239</v>
      </c>
      <c r="C104" s="40" t="s">
        <v>128</v>
      </c>
      <c r="D104" s="42"/>
      <c r="E104" s="42"/>
      <c r="F104" s="45" t="s">
        <v>240</v>
      </c>
      <c r="G104" s="39" t="s">
        <v>24</v>
      </c>
      <c r="H104" s="39">
        <v>40</v>
      </c>
      <c r="I104" s="39">
        <v>20</v>
      </c>
      <c r="J104" s="39">
        <f t="shared" si="2"/>
        <v>800</v>
      </c>
    </row>
    <row r="105" ht="69" customHeight="1" spans="1:10">
      <c r="A105" s="38">
        <v>103</v>
      </c>
      <c r="B105" s="39" t="s">
        <v>241</v>
      </c>
      <c r="C105" s="40" t="s">
        <v>90</v>
      </c>
      <c r="D105" s="42"/>
      <c r="E105" s="42"/>
      <c r="F105" s="45" t="s">
        <v>242</v>
      </c>
      <c r="G105" s="39" t="s">
        <v>14</v>
      </c>
      <c r="H105" s="39">
        <v>30</v>
      </c>
      <c r="I105" s="39">
        <v>38</v>
      </c>
      <c r="J105" s="39">
        <f t="shared" si="2"/>
        <v>1140</v>
      </c>
    </row>
    <row r="106" ht="32.1" customHeight="1" spans="1:10">
      <c r="A106" s="38">
        <v>104</v>
      </c>
      <c r="B106" s="39" t="s">
        <v>243</v>
      </c>
      <c r="C106" s="40" t="s">
        <v>90</v>
      </c>
      <c r="D106" s="42"/>
      <c r="E106" s="42"/>
      <c r="F106" s="45" t="s">
        <v>244</v>
      </c>
      <c r="G106" s="39" t="s">
        <v>40</v>
      </c>
      <c r="H106" s="39">
        <v>100</v>
      </c>
      <c r="I106" s="39">
        <v>35</v>
      </c>
      <c r="J106" s="39">
        <f t="shared" si="2"/>
        <v>3500</v>
      </c>
    </row>
    <row r="107" ht="33.95" customHeight="1" spans="1:10">
      <c r="A107" s="38">
        <v>105</v>
      </c>
      <c r="B107" s="39" t="s">
        <v>245</v>
      </c>
      <c r="C107" s="40" t="s">
        <v>90</v>
      </c>
      <c r="D107" s="42"/>
      <c r="E107" s="42"/>
      <c r="F107" s="45" t="s">
        <v>246</v>
      </c>
      <c r="G107" s="39" t="s">
        <v>40</v>
      </c>
      <c r="H107" s="39">
        <v>50</v>
      </c>
      <c r="I107" s="39">
        <v>65</v>
      </c>
      <c r="J107" s="39">
        <f t="shared" si="2"/>
        <v>3250</v>
      </c>
    </row>
    <row r="108" ht="33" customHeight="1" spans="1:10">
      <c r="A108" s="38">
        <v>106</v>
      </c>
      <c r="B108" s="39" t="s">
        <v>247</v>
      </c>
      <c r="C108" s="40" t="s">
        <v>90</v>
      </c>
      <c r="D108" s="42"/>
      <c r="E108" s="42"/>
      <c r="F108" s="45" t="s">
        <v>248</v>
      </c>
      <c r="G108" s="39" t="s">
        <v>40</v>
      </c>
      <c r="H108" s="39">
        <v>30</v>
      </c>
      <c r="I108" s="39">
        <v>85</v>
      </c>
      <c r="J108" s="39">
        <f t="shared" si="2"/>
        <v>2550</v>
      </c>
    </row>
    <row r="109" ht="81" customHeight="1" spans="1:10">
      <c r="A109" s="38">
        <v>107</v>
      </c>
      <c r="B109" s="39" t="s">
        <v>249</v>
      </c>
      <c r="C109" s="40" t="s">
        <v>90</v>
      </c>
      <c r="D109" s="42"/>
      <c r="E109" s="42"/>
      <c r="F109" s="45" t="s">
        <v>250</v>
      </c>
      <c r="G109" s="39" t="s">
        <v>40</v>
      </c>
      <c r="H109" s="39">
        <v>50</v>
      </c>
      <c r="I109" s="39">
        <v>75</v>
      </c>
      <c r="J109" s="39">
        <f t="shared" si="2"/>
        <v>3750</v>
      </c>
    </row>
    <row r="110" ht="113.1" customHeight="1" spans="1:10">
      <c r="A110" s="38">
        <v>108</v>
      </c>
      <c r="B110" s="39" t="s">
        <v>251</v>
      </c>
      <c r="C110" s="40" t="s">
        <v>90</v>
      </c>
      <c r="D110" s="42"/>
      <c r="E110" s="42"/>
      <c r="F110" s="45" t="s">
        <v>250</v>
      </c>
      <c r="G110" s="39" t="s">
        <v>40</v>
      </c>
      <c r="H110" s="39">
        <v>50</v>
      </c>
      <c r="I110" s="39">
        <v>96</v>
      </c>
      <c r="J110" s="39">
        <f t="shared" si="2"/>
        <v>4800</v>
      </c>
    </row>
    <row r="111" ht="90" customHeight="1" spans="1:10">
      <c r="A111" s="38">
        <v>109</v>
      </c>
      <c r="B111" s="39" t="s">
        <v>252</v>
      </c>
      <c r="C111" s="40" t="s">
        <v>128</v>
      </c>
      <c r="D111" s="42"/>
      <c r="E111" s="42"/>
      <c r="F111" s="45" t="s">
        <v>253</v>
      </c>
      <c r="G111" s="39" t="s">
        <v>40</v>
      </c>
      <c r="H111" s="39">
        <v>30</v>
      </c>
      <c r="I111" s="39">
        <v>13</v>
      </c>
      <c r="J111" s="39">
        <f t="shared" si="2"/>
        <v>390</v>
      </c>
    </row>
    <row r="112" ht="99" customHeight="1" spans="1:10">
      <c r="A112" s="38">
        <v>110</v>
      </c>
      <c r="B112" s="39" t="s">
        <v>254</v>
      </c>
      <c r="C112" s="40" t="s">
        <v>128</v>
      </c>
      <c r="D112" s="42"/>
      <c r="E112" s="42"/>
      <c r="F112" s="45" t="s">
        <v>253</v>
      </c>
      <c r="G112" s="39" t="s">
        <v>40</v>
      </c>
      <c r="H112" s="39">
        <v>30</v>
      </c>
      <c r="I112" s="39">
        <v>16</v>
      </c>
      <c r="J112" s="39">
        <f t="shared" si="2"/>
        <v>480</v>
      </c>
    </row>
    <row r="113" ht="87.95" customHeight="1" spans="1:10">
      <c r="A113" s="38">
        <v>111</v>
      </c>
      <c r="B113" s="39" t="s">
        <v>255</v>
      </c>
      <c r="C113" s="40" t="s">
        <v>128</v>
      </c>
      <c r="D113" s="42"/>
      <c r="E113" s="42"/>
      <c r="F113" s="45" t="s">
        <v>253</v>
      </c>
      <c r="G113" s="39" t="s">
        <v>40</v>
      </c>
      <c r="H113" s="39">
        <v>20</v>
      </c>
      <c r="I113" s="39">
        <v>20</v>
      </c>
      <c r="J113" s="39">
        <f t="shared" si="2"/>
        <v>400</v>
      </c>
    </row>
    <row r="114" ht="90" customHeight="1" spans="1:10">
      <c r="A114" s="38">
        <v>112</v>
      </c>
      <c r="B114" s="39" t="s">
        <v>256</v>
      </c>
      <c r="C114" s="40" t="s">
        <v>128</v>
      </c>
      <c r="D114" s="42"/>
      <c r="E114" s="42"/>
      <c r="F114" s="45" t="s">
        <v>253</v>
      </c>
      <c r="G114" s="39" t="s">
        <v>40</v>
      </c>
      <c r="H114" s="39">
        <v>30</v>
      </c>
      <c r="I114" s="39">
        <v>23</v>
      </c>
      <c r="J114" s="39">
        <f t="shared" si="2"/>
        <v>690</v>
      </c>
    </row>
    <row r="115" ht="90.95" customHeight="1" spans="1:10">
      <c r="A115" s="38">
        <v>113</v>
      </c>
      <c r="B115" s="39" t="s">
        <v>257</v>
      </c>
      <c r="C115" s="40" t="s">
        <v>128</v>
      </c>
      <c r="D115" s="42"/>
      <c r="E115" s="42"/>
      <c r="F115" s="45" t="s">
        <v>253</v>
      </c>
      <c r="G115" s="39" t="s">
        <v>40</v>
      </c>
      <c r="H115" s="39">
        <v>20</v>
      </c>
      <c r="I115" s="39">
        <v>26</v>
      </c>
      <c r="J115" s="39">
        <f t="shared" si="2"/>
        <v>520</v>
      </c>
    </row>
    <row r="116" ht="104.1" customHeight="1" spans="1:10">
      <c r="A116" s="38">
        <v>114</v>
      </c>
      <c r="B116" s="39" t="s">
        <v>258</v>
      </c>
      <c r="C116" s="40" t="s">
        <v>128</v>
      </c>
      <c r="D116" s="42"/>
      <c r="E116" s="42"/>
      <c r="F116" s="45" t="s">
        <v>259</v>
      </c>
      <c r="G116" s="39" t="s">
        <v>24</v>
      </c>
      <c r="H116" s="39">
        <v>30</v>
      </c>
      <c r="I116" s="39">
        <v>105</v>
      </c>
      <c r="J116" s="39">
        <f t="shared" si="2"/>
        <v>3150</v>
      </c>
    </row>
    <row r="117" ht="105.95" customHeight="1" spans="1:10">
      <c r="A117" s="38">
        <v>115</v>
      </c>
      <c r="B117" s="39" t="s">
        <v>260</v>
      </c>
      <c r="C117" s="40" t="s">
        <v>128</v>
      </c>
      <c r="D117" s="42"/>
      <c r="E117" s="42"/>
      <c r="F117" s="45" t="s">
        <v>259</v>
      </c>
      <c r="G117" s="39" t="s">
        <v>24</v>
      </c>
      <c r="H117" s="39">
        <v>30</v>
      </c>
      <c r="I117" s="39">
        <v>165</v>
      </c>
      <c r="J117" s="39">
        <f t="shared" si="2"/>
        <v>4950</v>
      </c>
    </row>
    <row r="118" ht="30" customHeight="1" spans="1:10">
      <c r="A118" s="38">
        <v>116</v>
      </c>
      <c r="B118" s="39" t="s">
        <v>261</v>
      </c>
      <c r="C118" s="40" t="s">
        <v>128</v>
      </c>
      <c r="D118" s="42"/>
      <c r="E118" s="42"/>
      <c r="F118" s="45" t="s">
        <v>262</v>
      </c>
      <c r="G118" s="39" t="s">
        <v>24</v>
      </c>
      <c r="H118" s="39">
        <v>6</v>
      </c>
      <c r="I118" s="39">
        <v>480</v>
      </c>
      <c r="J118" s="39">
        <f t="shared" ref="J118:J135" si="3">SUM(H118*I118)</f>
        <v>2880</v>
      </c>
    </row>
    <row r="119" ht="33" customHeight="1" spans="1:10">
      <c r="A119" s="38">
        <v>117</v>
      </c>
      <c r="B119" s="39" t="s">
        <v>263</v>
      </c>
      <c r="C119" s="40" t="s">
        <v>128</v>
      </c>
      <c r="D119" s="42"/>
      <c r="E119" s="42"/>
      <c r="F119" s="45" t="s">
        <v>264</v>
      </c>
      <c r="G119" s="39" t="s">
        <v>24</v>
      </c>
      <c r="H119" s="39">
        <v>6</v>
      </c>
      <c r="I119" s="39">
        <v>380</v>
      </c>
      <c r="J119" s="39">
        <f t="shared" si="3"/>
        <v>2280</v>
      </c>
    </row>
    <row r="120" ht="33" customHeight="1" spans="1:10">
      <c r="A120" s="38">
        <v>118</v>
      </c>
      <c r="B120" s="39" t="s">
        <v>265</v>
      </c>
      <c r="C120" s="40" t="s">
        <v>36</v>
      </c>
      <c r="D120" s="42"/>
      <c r="E120" s="42"/>
      <c r="F120" s="45" t="s">
        <v>266</v>
      </c>
      <c r="G120" s="39" t="s">
        <v>24</v>
      </c>
      <c r="H120" s="39">
        <v>4</v>
      </c>
      <c r="I120" s="39">
        <v>550</v>
      </c>
      <c r="J120" s="39">
        <f t="shared" si="3"/>
        <v>2200</v>
      </c>
    </row>
    <row r="121" ht="90" customHeight="1" spans="1:10">
      <c r="A121" s="38">
        <v>119</v>
      </c>
      <c r="B121" s="39" t="s">
        <v>267</v>
      </c>
      <c r="C121" s="40" t="s">
        <v>128</v>
      </c>
      <c r="D121" s="42"/>
      <c r="E121" s="42"/>
      <c r="F121" s="45" t="s">
        <v>268</v>
      </c>
      <c r="G121" s="39" t="s">
        <v>24</v>
      </c>
      <c r="H121" s="39">
        <v>60</v>
      </c>
      <c r="I121" s="39">
        <v>80</v>
      </c>
      <c r="J121" s="39">
        <f t="shared" si="3"/>
        <v>4800</v>
      </c>
    </row>
    <row r="122" ht="77.1" customHeight="1" spans="1:10">
      <c r="A122" s="38">
        <v>120</v>
      </c>
      <c r="B122" s="39" t="s">
        <v>269</v>
      </c>
      <c r="C122" s="40" t="s">
        <v>128</v>
      </c>
      <c r="D122" s="42"/>
      <c r="E122" s="42"/>
      <c r="F122" s="45" t="s">
        <v>270</v>
      </c>
      <c r="G122" s="39" t="s">
        <v>24</v>
      </c>
      <c r="H122" s="39">
        <v>60</v>
      </c>
      <c r="I122" s="39">
        <v>90</v>
      </c>
      <c r="J122" s="39">
        <f t="shared" si="3"/>
        <v>5400</v>
      </c>
    </row>
    <row r="123" ht="107.1" customHeight="1" spans="1:10">
      <c r="A123" s="38">
        <v>121</v>
      </c>
      <c r="B123" s="40" t="s">
        <v>271</v>
      </c>
      <c r="C123" s="40" t="s">
        <v>128</v>
      </c>
      <c r="D123" s="48"/>
      <c r="E123" s="38"/>
      <c r="F123" s="45" t="s">
        <v>272</v>
      </c>
      <c r="G123" s="47" t="s">
        <v>141</v>
      </c>
      <c r="H123" s="47">
        <v>1</v>
      </c>
      <c r="I123" s="47">
        <v>10000</v>
      </c>
      <c r="J123" s="39">
        <f t="shared" si="3"/>
        <v>10000</v>
      </c>
    </row>
    <row r="124" ht="107.1" customHeight="1" spans="1:10">
      <c r="A124" s="38">
        <v>122</v>
      </c>
      <c r="B124" s="40" t="s">
        <v>273</v>
      </c>
      <c r="C124" s="40" t="s">
        <v>128</v>
      </c>
      <c r="D124" s="48"/>
      <c r="E124" s="38"/>
      <c r="F124" s="45" t="s">
        <v>274</v>
      </c>
      <c r="G124" s="47" t="s">
        <v>141</v>
      </c>
      <c r="H124" s="47">
        <v>2</v>
      </c>
      <c r="I124" s="47">
        <v>6000</v>
      </c>
      <c r="J124" s="39">
        <f t="shared" si="3"/>
        <v>12000</v>
      </c>
    </row>
    <row r="125" ht="102" customHeight="1" spans="1:10">
      <c r="A125" s="38">
        <v>123</v>
      </c>
      <c r="B125" s="40" t="s">
        <v>275</v>
      </c>
      <c r="C125" s="40" t="s">
        <v>128</v>
      </c>
      <c r="D125" s="48"/>
      <c r="E125" s="38"/>
      <c r="F125" s="45" t="s">
        <v>276</v>
      </c>
      <c r="G125" s="47" t="s">
        <v>141</v>
      </c>
      <c r="H125" s="47">
        <v>2</v>
      </c>
      <c r="I125" s="47">
        <v>8000</v>
      </c>
      <c r="J125" s="39">
        <f t="shared" si="3"/>
        <v>16000</v>
      </c>
    </row>
    <row r="126" ht="216" customHeight="1" spans="1:10">
      <c r="A126" s="38">
        <v>124</v>
      </c>
      <c r="B126" s="40" t="s">
        <v>277</v>
      </c>
      <c r="C126" s="40" t="s">
        <v>128</v>
      </c>
      <c r="D126" s="48"/>
      <c r="E126" s="38"/>
      <c r="F126" s="45" t="s">
        <v>278</v>
      </c>
      <c r="G126" s="47" t="s">
        <v>141</v>
      </c>
      <c r="H126" s="47">
        <v>9</v>
      </c>
      <c r="I126" s="47">
        <v>12000</v>
      </c>
      <c r="J126" s="39">
        <f t="shared" si="3"/>
        <v>108000</v>
      </c>
    </row>
    <row r="127" ht="153.95" customHeight="1" spans="1:10">
      <c r="A127" s="38">
        <v>125</v>
      </c>
      <c r="B127" s="40" t="s">
        <v>279</v>
      </c>
      <c r="C127" s="40" t="s">
        <v>128</v>
      </c>
      <c r="D127" s="48"/>
      <c r="E127" s="38"/>
      <c r="F127" s="45" t="s">
        <v>280</v>
      </c>
      <c r="G127" s="47" t="s">
        <v>141</v>
      </c>
      <c r="H127" s="47">
        <v>8</v>
      </c>
      <c r="I127" s="47">
        <v>4000</v>
      </c>
      <c r="J127" s="39">
        <f t="shared" si="3"/>
        <v>32000</v>
      </c>
    </row>
    <row r="128" ht="84" spans="1:10">
      <c r="A128" s="38">
        <v>126</v>
      </c>
      <c r="B128" s="39" t="s">
        <v>281</v>
      </c>
      <c r="C128" s="40" t="s">
        <v>156</v>
      </c>
      <c r="D128" s="42"/>
      <c r="E128" s="39"/>
      <c r="F128" s="45" t="s">
        <v>282</v>
      </c>
      <c r="G128" s="39" t="s">
        <v>116</v>
      </c>
      <c r="H128" s="39">
        <v>8</v>
      </c>
      <c r="I128" s="38">
        <v>2650</v>
      </c>
      <c r="J128" s="39">
        <f t="shared" si="3"/>
        <v>21200</v>
      </c>
    </row>
    <row r="129" ht="72" spans="1:10">
      <c r="A129" s="38">
        <v>127</v>
      </c>
      <c r="B129" s="39" t="s">
        <v>166</v>
      </c>
      <c r="C129" s="40" t="s">
        <v>156</v>
      </c>
      <c r="D129" s="42"/>
      <c r="E129" s="39"/>
      <c r="F129" s="45" t="s">
        <v>283</v>
      </c>
      <c r="G129" s="39" t="s">
        <v>24</v>
      </c>
      <c r="H129" s="39">
        <v>6</v>
      </c>
      <c r="I129" s="38">
        <v>2050</v>
      </c>
      <c r="J129" s="39">
        <f t="shared" si="3"/>
        <v>12300</v>
      </c>
    </row>
    <row r="130" ht="36.95" customHeight="1" spans="1:10">
      <c r="A130" s="38">
        <v>128</v>
      </c>
      <c r="B130" s="39" t="s">
        <v>284</v>
      </c>
      <c r="C130" s="40" t="s">
        <v>90</v>
      </c>
      <c r="D130" s="42"/>
      <c r="E130" s="39"/>
      <c r="F130" s="45" t="s">
        <v>285</v>
      </c>
      <c r="G130" s="39" t="s">
        <v>176</v>
      </c>
      <c r="H130" s="39">
        <v>2</v>
      </c>
      <c r="I130" s="38">
        <v>1400</v>
      </c>
      <c r="J130" s="39">
        <f t="shared" si="3"/>
        <v>2800</v>
      </c>
    </row>
    <row r="131" ht="36.95" customHeight="1" spans="1:10">
      <c r="A131" s="38">
        <v>129</v>
      </c>
      <c r="B131" s="39" t="s">
        <v>286</v>
      </c>
      <c r="C131" s="40" t="s">
        <v>156</v>
      </c>
      <c r="D131" s="42"/>
      <c r="E131" s="39"/>
      <c r="F131" s="45" t="s">
        <v>287</v>
      </c>
      <c r="G131" s="39" t="s">
        <v>24</v>
      </c>
      <c r="H131" s="39">
        <v>2</v>
      </c>
      <c r="I131" s="38">
        <v>1500</v>
      </c>
      <c r="J131" s="39">
        <f t="shared" si="3"/>
        <v>3000</v>
      </c>
    </row>
    <row r="132" ht="36.95" customHeight="1" spans="1:10">
      <c r="A132" s="38">
        <v>130</v>
      </c>
      <c r="B132" s="39" t="s">
        <v>288</v>
      </c>
      <c r="C132" s="40" t="s">
        <v>90</v>
      </c>
      <c r="D132" s="42"/>
      <c r="E132" s="39"/>
      <c r="F132" s="45" t="s">
        <v>289</v>
      </c>
      <c r="G132" s="39" t="s">
        <v>24</v>
      </c>
      <c r="H132" s="39">
        <v>5</v>
      </c>
      <c r="I132" s="39">
        <v>950</v>
      </c>
      <c r="J132" s="39">
        <f t="shared" si="3"/>
        <v>4750</v>
      </c>
    </row>
    <row r="133" ht="36.95" customHeight="1" spans="1:10">
      <c r="A133" s="38">
        <v>131</v>
      </c>
      <c r="B133" s="39" t="s">
        <v>288</v>
      </c>
      <c r="C133" s="40" t="s">
        <v>90</v>
      </c>
      <c r="D133" s="42"/>
      <c r="E133" s="39"/>
      <c r="F133" s="45" t="s">
        <v>290</v>
      </c>
      <c r="G133" s="39" t="s">
        <v>24</v>
      </c>
      <c r="H133" s="39">
        <v>5</v>
      </c>
      <c r="I133" s="39">
        <v>1250</v>
      </c>
      <c r="J133" s="39">
        <f t="shared" si="3"/>
        <v>6250</v>
      </c>
    </row>
    <row r="134" ht="36.95" customHeight="1" spans="1:10">
      <c r="A134" s="38">
        <v>132</v>
      </c>
      <c r="B134" s="39" t="s">
        <v>291</v>
      </c>
      <c r="C134" s="40" t="s">
        <v>90</v>
      </c>
      <c r="D134" s="42"/>
      <c r="E134" s="39"/>
      <c r="F134" s="45" t="s">
        <v>292</v>
      </c>
      <c r="G134" s="39" t="s">
        <v>40</v>
      </c>
      <c r="H134" s="39">
        <v>100</v>
      </c>
      <c r="I134" s="39">
        <v>65</v>
      </c>
      <c r="J134" s="39">
        <f t="shared" si="3"/>
        <v>6500</v>
      </c>
    </row>
    <row r="135" ht="48" spans="1:10">
      <c r="A135" s="38">
        <v>133</v>
      </c>
      <c r="B135" s="39" t="s">
        <v>293</v>
      </c>
      <c r="C135" s="40" t="s">
        <v>156</v>
      </c>
      <c r="D135" s="42"/>
      <c r="E135" s="39"/>
      <c r="F135" s="45" t="s">
        <v>294</v>
      </c>
      <c r="G135" s="39" t="s">
        <v>24</v>
      </c>
      <c r="H135" s="39">
        <v>2</v>
      </c>
      <c r="I135" s="39">
        <v>580</v>
      </c>
      <c r="J135" s="39">
        <f t="shared" si="3"/>
        <v>1160</v>
      </c>
    </row>
    <row r="136" ht="300" spans="1:10">
      <c r="A136" s="38">
        <v>134</v>
      </c>
      <c r="B136" s="39" t="s">
        <v>295</v>
      </c>
      <c r="C136" s="40" t="s">
        <v>160</v>
      </c>
      <c r="D136" s="39"/>
      <c r="E136" s="39"/>
      <c r="F136" s="45" t="s">
        <v>296</v>
      </c>
      <c r="G136" s="39" t="s">
        <v>173</v>
      </c>
      <c r="H136" s="49">
        <v>4</v>
      </c>
      <c r="I136" s="39">
        <f>40000*0.5</f>
        <v>20000</v>
      </c>
      <c r="J136" s="38">
        <f t="shared" ref="J136:J156" si="4">SUM(H136*I136)</f>
        <v>80000</v>
      </c>
    </row>
    <row r="137" ht="264" spans="1:10">
      <c r="A137" s="38">
        <v>135</v>
      </c>
      <c r="B137" s="39" t="s">
        <v>297</v>
      </c>
      <c r="C137" s="40" t="s">
        <v>160</v>
      </c>
      <c r="D137" s="39"/>
      <c r="E137" s="39"/>
      <c r="F137" s="45" t="s">
        <v>298</v>
      </c>
      <c r="G137" s="39" t="s">
        <v>173</v>
      </c>
      <c r="H137" s="49">
        <v>1</v>
      </c>
      <c r="I137" s="39">
        <f>10500*0.8</f>
        <v>8400</v>
      </c>
      <c r="J137" s="38">
        <f t="shared" si="4"/>
        <v>8400</v>
      </c>
    </row>
    <row r="138" ht="123" customHeight="1" spans="1:11">
      <c r="A138" s="38">
        <v>136</v>
      </c>
      <c r="B138" s="50" t="s">
        <v>299</v>
      </c>
      <c r="C138" s="40" t="s">
        <v>160</v>
      </c>
      <c r="D138" s="39"/>
      <c r="E138" s="50"/>
      <c r="F138" s="51" t="s">
        <v>300</v>
      </c>
      <c r="G138" s="39" t="s">
        <v>173</v>
      </c>
      <c r="H138" s="49">
        <v>1</v>
      </c>
      <c r="I138" s="39">
        <f>14500*0.8</f>
        <v>11600</v>
      </c>
      <c r="J138" s="38">
        <f t="shared" si="4"/>
        <v>11600</v>
      </c>
      <c r="K138" s="2"/>
    </row>
    <row r="139" ht="122.1" customHeight="1" spans="1:11">
      <c r="A139" s="38">
        <v>137</v>
      </c>
      <c r="B139" s="50" t="s">
        <v>301</v>
      </c>
      <c r="C139" s="40" t="s">
        <v>160</v>
      </c>
      <c r="D139" s="39"/>
      <c r="E139" s="50"/>
      <c r="F139" s="51" t="s">
        <v>302</v>
      </c>
      <c r="G139" s="39" t="s">
        <v>173</v>
      </c>
      <c r="H139" s="49">
        <v>1</v>
      </c>
      <c r="I139" s="39">
        <f>21000*0.8</f>
        <v>16800</v>
      </c>
      <c r="J139" s="38">
        <f t="shared" si="4"/>
        <v>16800</v>
      </c>
      <c r="K139" s="2"/>
    </row>
    <row r="140" ht="123.95" customHeight="1" spans="1:11">
      <c r="A140" s="38">
        <v>138</v>
      </c>
      <c r="B140" s="50" t="s">
        <v>303</v>
      </c>
      <c r="C140" s="40" t="s">
        <v>160</v>
      </c>
      <c r="D140" s="39"/>
      <c r="E140" s="50"/>
      <c r="F140" s="51" t="s">
        <v>304</v>
      </c>
      <c r="G140" s="39" t="s">
        <v>173</v>
      </c>
      <c r="H140" s="49">
        <v>1</v>
      </c>
      <c r="I140" s="39">
        <f>23100*0.8</f>
        <v>18480</v>
      </c>
      <c r="J140" s="38">
        <f t="shared" si="4"/>
        <v>18480</v>
      </c>
      <c r="K140" s="2"/>
    </row>
    <row r="141" ht="123.95" customHeight="1" spans="1:11">
      <c r="A141" s="38">
        <v>139</v>
      </c>
      <c r="B141" s="50" t="s">
        <v>305</v>
      </c>
      <c r="C141" s="40" t="s">
        <v>160</v>
      </c>
      <c r="D141" s="39"/>
      <c r="E141" s="50"/>
      <c r="F141" s="52" t="s">
        <v>306</v>
      </c>
      <c r="G141" s="39" t="s">
        <v>173</v>
      </c>
      <c r="H141" s="49">
        <v>1</v>
      </c>
      <c r="I141" s="39">
        <f>18800*0.8</f>
        <v>15040</v>
      </c>
      <c r="J141" s="38">
        <f t="shared" si="4"/>
        <v>15040</v>
      </c>
      <c r="K141" s="2"/>
    </row>
    <row r="142" ht="123" customHeight="1" spans="1:11">
      <c r="A142" s="38">
        <v>140</v>
      </c>
      <c r="B142" s="50" t="s">
        <v>307</v>
      </c>
      <c r="C142" s="40" t="s">
        <v>160</v>
      </c>
      <c r="D142" s="39"/>
      <c r="E142" s="50"/>
      <c r="F142" s="53" t="s">
        <v>308</v>
      </c>
      <c r="G142" s="39" t="s">
        <v>173</v>
      </c>
      <c r="H142" s="49">
        <v>1</v>
      </c>
      <c r="I142" s="39">
        <f>24600*0.8</f>
        <v>19680</v>
      </c>
      <c r="J142" s="38">
        <f t="shared" si="4"/>
        <v>19680</v>
      </c>
      <c r="K142" s="2"/>
    </row>
    <row r="143" ht="198.95" customHeight="1" spans="1:11">
      <c r="A143" s="38">
        <v>141</v>
      </c>
      <c r="B143" s="39" t="s">
        <v>309</v>
      </c>
      <c r="C143" s="40" t="s">
        <v>160</v>
      </c>
      <c r="D143" s="39"/>
      <c r="E143" s="39"/>
      <c r="F143" s="45" t="s">
        <v>310</v>
      </c>
      <c r="G143" s="39" t="s">
        <v>173</v>
      </c>
      <c r="H143" s="49">
        <v>1</v>
      </c>
      <c r="I143" s="39">
        <f>20000*0.8</f>
        <v>16000</v>
      </c>
      <c r="J143" s="38">
        <f t="shared" si="4"/>
        <v>16000</v>
      </c>
      <c r="K143" s="2"/>
    </row>
    <row r="144" ht="204" spans="1:11">
      <c r="A144" s="38">
        <v>142</v>
      </c>
      <c r="B144" s="39" t="s">
        <v>311</v>
      </c>
      <c r="C144" s="40" t="s">
        <v>160</v>
      </c>
      <c r="D144" s="39"/>
      <c r="E144" s="39"/>
      <c r="F144" s="45" t="s">
        <v>312</v>
      </c>
      <c r="G144" s="39" t="s">
        <v>173</v>
      </c>
      <c r="H144" s="49">
        <v>1</v>
      </c>
      <c r="I144" s="39">
        <f>26000*0.8</f>
        <v>20800</v>
      </c>
      <c r="J144" s="38">
        <f t="shared" si="4"/>
        <v>20800</v>
      </c>
      <c r="K144" s="2"/>
    </row>
    <row r="145" ht="204" spans="1:11">
      <c r="A145" s="38">
        <v>143</v>
      </c>
      <c r="B145" s="39" t="s">
        <v>313</v>
      </c>
      <c r="C145" s="40" t="s">
        <v>160</v>
      </c>
      <c r="D145" s="39"/>
      <c r="E145" s="39"/>
      <c r="F145" s="45" t="s">
        <v>314</v>
      </c>
      <c r="G145" s="39" t="s">
        <v>173</v>
      </c>
      <c r="H145" s="49">
        <v>1</v>
      </c>
      <c r="I145" s="39">
        <f>20000*0.8</f>
        <v>16000</v>
      </c>
      <c r="J145" s="38">
        <f t="shared" si="4"/>
        <v>16000</v>
      </c>
      <c r="K145" s="2"/>
    </row>
    <row r="146" ht="192" spans="1:11">
      <c r="A146" s="38">
        <v>144</v>
      </c>
      <c r="B146" s="39" t="s">
        <v>315</v>
      </c>
      <c r="C146" s="40" t="s">
        <v>160</v>
      </c>
      <c r="D146" s="39"/>
      <c r="E146" s="39"/>
      <c r="F146" s="45" t="s">
        <v>316</v>
      </c>
      <c r="G146" s="39" t="s">
        <v>173</v>
      </c>
      <c r="H146" s="49">
        <v>1</v>
      </c>
      <c r="I146" s="39">
        <f>22000*0.8</f>
        <v>17600</v>
      </c>
      <c r="J146" s="38">
        <f t="shared" si="4"/>
        <v>17600</v>
      </c>
      <c r="K146" s="2"/>
    </row>
    <row r="147" ht="204" spans="1:11">
      <c r="A147" s="38">
        <v>145</v>
      </c>
      <c r="B147" s="39" t="s">
        <v>317</v>
      </c>
      <c r="C147" s="40" t="s">
        <v>160</v>
      </c>
      <c r="D147" s="39"/>
      <c r="E147" s="39"/>
      <c r="F147" s="45" t="s">
        <v>318</v>
      </c>
      <c r="G147" s="39" t="s">
        <v>173</v>
      </c>
      <c r="H147" s="49">
        <v>1</v>
      </c>
      <c r="I147" s="39">
        <f>26400*0.8</f>
        <v>21120</v>
      </c>
      <c r="J147" s="38">
        <f t="shared" si="4"/>
        <v>21120</v>
      </c>
      <c r="K147" s="2"/>
    </row>
    <row r="148" ht="216" spans="1:11">
      <c r="A148" s="38">
        <v>146</v>
      </c>
      <c r="B148" s="39" t="s">
        <v>319</v>
      </c>
      <c r="C148" s="40" t="s">
        <v>160</v>
      </c>
      <c r="D148" s="39"/>
      <c r="E148" s="39"/>
      <c r="F148" s="45" t="s">
        <v>320</v>
      </c>
      <c r="G148" s="39" t="s">
        <v>173</v>
      </c>
      <c r="H148" s="49">
        <v>1</v>
      </c>
      <c r="I148" s="39">
        <f>18400*0.8</f>
        <v>14720</v>
      </c>
      <c r="J148" s="38">
        <f t="shared" si="4"/>
        <v>14720</v>
      </c>
      <c r="K148" s="2"/>
    </row>
    <row r="149" ht="149.1" customHeight="1" spans="1:11">
      <c r="A149" s="38">
        <v>147</v>
      </c>
      <c r="B149" s="39" t="s">
        <v>321</v>
      </c>
      <c r="C149" s="40" t="s">
        <v>160</v>
      </c>
      <c r="D149" s="39"/>
      <c r="E149" s="39"/>
      <c r="F149" s="45" t="s">
        <v>322</v>
      </c>
      <c r="G149" s="39" t="s">
        <v>173</v>
      </c>
      <c r="H149" s="49">
        <v>1</v>
      </c>
      <c r="I149" s="39">
        <f>56000*0.8</f>
        <v>44800</v>
      </c>
      <c r="J149" s="38">
        <f t="shared" si="4"/>
        <v>44800</v>
      </c>
      <c r="K149" s="2"/>
    </row>
    <row r="150" ht="140.1" customHeight="1" spans="1:11">
      <c r="A150" s="38">
        <v>148</v>
      </c>
      <c r="B150" s="39" t="s">
        <v>323</v>
      </c>
      <c r="C150" s="40" t="s">
        <v>160</v>
      </c>
      <c r="D150" s="39"/>
      <c r="E150" s="39"/>
      <c r="F150" s="45" t="s">
        <v>324</v>
      </c>
      <c r="G150" s="39" t="s">
        <v>14</v>
      </c>
      <c r="H150" s="49">
        <v>1</v>
      </c>
      <c r="I150" s="39">
        <f>19000*0.8</f>
        <v>15200</v>
      </c>
      <c r="J150" s="38">
        <f t="shared" si="4"/>
        <v>15200</v>
      </c>
      <c r="K150" s="2"/>
    </row>
    <row r="151" ht="128.1" customHeight="1" spans="1:11">
      <c r="A151" s="38">
        <v>149</v>
      </c>
      <c r="B151" s="39" t="s">
        <v>325</v>
      </c>
      <c r="C151" s="40" t="s">
        <v>160</v>
      </c>
      <c r="D151" s="39"/>
      <c r="E151" s="39"/>
      <c r="F151" s="45" t="s">
        <v>326</v>
      </c>
      <c r="G151" s="39" t="s">
        <v>173</v>
      </c>
      <c r="H151" s="49">
        <v>2</v>
      </c>
      <c r="I151" s="39">
        <f>6800*0.8</f>
        <v>5440</v>
      </c>
      <c r="J151" s="38">
        <f t="shared" si="4"/>
        <v>10880</v>
      </c>
      <c r="K151" s="2"/>
    </row>
    <row r="152" ht="102.95" customHeight="1" spans="1:11">
      <c r="A152" s="38">
        <v>150</v>
      </c>
      <c r="B152" s="39" t="s">
        <v>327</v>
      </c>
      <c r="C152" s="40" t="s">
        <v>160</v>
      </c>
      <c r="D152" s="39"/>
      <c r="E152" s="39"/>
      <c r="F152" s="45" t="s">
        <v>328</v>
      </c>
      <c r="G152" s="39" t="s">
        <v>173</v>
      </c>
      <c r="H152" s="49">
        <v>1</v>
      </c>
      <c r="I152" s="39">
        <f>3600*0.8</f>
        <v>2880</v>
      </c>
      <c r="J152" s="38">
        <f t="shared" si="4"/>
        <v>2880</v>
      </c>
      <c r="K152" s="2"/>
    </row>
    <row r="153" ht="105" customHeight="1" spans="1:11">
      <c r="A153" s="38">
        <v>151</v>
      </c>
      <c r="B153" s="39" t="s">
        <v>329</v>
      </c>
      <c r="C153" s="40" t="s">
        <v>160</v>
      </c>
      <c r="D153" s="39"/>
      <c r="E153" s="39"/>
      <c r="F153" s="45" t="s">
        <v>330</v>
      </c>
      <c r="G153" s="39" t="s">
        <v>173</v>
      </c>
      <c r="H153" s="49">
        <v>1</v>
      </c>
      <c r="I153" s="39">
        <f>2600*0.8</f>
        <v>2080</v>
      </c>
      <c r="J153" s="38">
        <f t="shared" si="4"/>
        <v>2080</v>
      </c>
      <c r="K153" s="2"/>
    </row>
    <row r="154" ht="159" customHeight="1" spans="1:10">
      <c r="A154" s="38">
        <v>152</v>
      </c>
      <c r="B154" s="39" t="s">
        <v>331</v>
      </c>
      <c r="C154" s="40" t="s">
        <v>160</v>
      </c>
      <c r="D154" s="39"/>
      <c r="E154" s="39"/>
      <c r="F154" s="45" t="s">
        <v>332</v>
      </c>
      <c r="G154" s="39" t="s">
        <v>333</v>
      </c>
      <c r="H154" s="49">
        <v>290</v>
      </c>
      <c r="I154" s="39">
        <v>200</v>
      </c>
      <c r="J154" s="38">
        <f t="shared" si="4"/>
        <v>58000</v>
      </c>
    </row>
    <row r="155" ht="47.1" customHeight="1" spans="1:10">
      <c r="A155" s="38">
        <v>153</v>
      </c>
      <c r="B155" s="39" t="s">
        <v>334</v>
      </c>
      <c r="C155" s="39" t="s">
        <v>160</v>
      </c>
      <c r="D155" s="39"/>
      <c r="E155" s="39"/>
      <c r="F155" s="45" t="s">
        <v>335</v>
      </c>
      <c r="G155" s="39" t="s">
        <v>333</v>
      </c>
      <c r="H155" s="49">
        <v>40</v>
      </c>
      <c r="I155" s="38">
        <v>480</v>
      </c>
      <c r="J155" s="38">
        <f t="shared" si="4"/>
        <v>19200</v>
      </c>
    </row>
    <row r="156" ht="409.5" spans="1:10">
      <c r="A156" s="38">
        <v>154</v>
      </c>
      <c r="B156" s="39" t="s">
        <v>336</v>
      </c>
      <c r="C156" s="54" t="s">
        <v>337</v>
      </c>
      <c r="D156" s="54"/>
      <c r="E156" s="55"/>
      <c r="F156" s="56" t="s">
        <v>338</v>
      </c>
      <c r="G156" s="39" t="s">
        <v>173</v>
      </c>
      <c r="H156" s="39">
        <v>1</v>
      </c>
      <c r="I156" s="38">
        <v>17500</v>
      </c>
      <c r="J156" s="47">
        <f t="shared" si="4"/>
        <v>17500</v>
      </c>
    </row>
    <row r="157" ht="120" spans="1:10">
      <c r="A157" s="38">
        <v>155</v>
      </c>
      <c r="B157" s="40" t="s">
        <v>339</v>
      </c>
      <c r="C157" s="40" t="s">
        <v>340</v>
      </c>
      <c r="D157" s="47"/>
      <c r="E157" s="47"/>
      <c r="F157" s="45" t="s">
        <v>341</v>
      </c>
      <c r="G157" s="38" t="s">
        <v>342</v>
      </c>
      <c r="H157" s="38">
        <v>120</v>
      </c>
      <c r="I157" s="38">
        <v>350</v>
      </c>
      <c r="J157" s="47">
        <v>42000</v>
      </c>
    </row>
    <row r="158" ht="299.1" customHeight="1" spans="1:10">
      <c r="A158" s="38">
        <v>156</v>
      </c>
      <c r="B158" s="40" t="s">
        <v>343</v>
      </c>
      <c r="C158" s="40" t="s">
        <v>344</v>
      </c>
      <c r="D158" s="38"/>
      <c r="E158" s="38"/>
      <c r="F158" s="45" t="s">
        <v>345</v>
      </c>
      <c r="G158" s="38" t="s">
        <v>173</v>
      </c>
      <c r="H158" s="38">
        <v>6</v>
      </c>
      <c r="I158" s="38">
        <v>6500</v>
      </c>
      <c r="J158" s="47">
        <f t="shared" ref="J158:J170" si="5">H158*I158</f>
        <v>39000</v>
      </c>
    </row>
    <row r="159" ht="408.95" customHeight="1" spans="1:10">
      <c r="A159" s="38">
        <v>157</v>
      </c>
      <c r="B159" s="41" t="s">
        <v>346</v>
      </c>
      <c r="C159" s="57" t="s">
        <v>347</v>
      </c>
      <c r="D159" s="41" t="s">
        <v>348</v>
      </c>
      <c r="E159" s="58"/>
      <c r="F159" s="45" t="s">
        <v>349</v>
      </c>
      <c r="G159" s="59"/>
      <c r="H159" s="41">
        <v>1</v>
      </c>
      <c r="I159" s="41">
        <v>175000</v>
      </c>
      <c r="J159" s="41">
        <f t="shared" si="5"/>
        <v>175000</v>
      </c>
    </row>
    <row r="160" ht="66" customHeight="1" spans="1:10">
      <c r="A160" s="38">
        <v>158</v>
      </c>
      <c r="B160" s="41" t="s">
        <v>350</v>
      </c>
      <c r="C160" s="41" t="s">
        <v>351</v>
      </c>
      <c r="D160" s="41" t="s">
        <v>352</v>
      </c>
      <c r="E160" s="58"/>
      <c r="F160" s="45" t="s">
        <v>353</v>
      </c>
      <c r="G160" s="59"/>
      <c r="H160" s="41">
        <v>1</v>
      </c>
      <c r="I160" s="41">
        <v>25000</v>
      </c>
      <c r="J160" s="41">
        <v>25000</v>
      </c>
    </row>
    <row r="161" ht="408" customHeight="1" spans="1:10">
      <c r="A161" s="38">
        <v>159</v>
      </c>
      <c r="B161" s="60" t="s">
        <v>354</v>
      </c>
      <c r="C161" s="60" t="s">
        <v>355</v>
      </c>
      <c r="D161" s="60" t="s">
        <v>356</v>
      </c>
      <c r="E161" s="58"/>
      <c r="F161" s="61" t="s">
        <v>357</v>
      </c>
      <c r="G161" s="59"/>
      <c r="H161" s="59">
        <v>2</v>
      </c>
      <c r="I161" s="59">
        <v>60000</v>
      </c>
      <c r="J161" s="41">
        <f t="shared" si="5"/>
        <v>120000</v>
      </c>
    </row>
    <row r="162" ht="320.1" customHeight="1" spans="1:10">
      <c r="A162" s="38">
        <v>160</v>
      </c>
      <c r="B162" s="60"/>
      <c r="C162" s="60" t="s">
        <v>355</v>
      </c>
      <c r="D162" s="60" t="s">
        <v>358</v>
      </c>
      <c r="E162" s="58"/>
      <c r="F162" s="62" t="s">
        <v>359</v>
      </c>
      <c r="G162" s="59"/>
      <c r="H162" s="59">
        <v>4</v>
      </c>
      <c r="I162" s="59">
        <v>5000</v>
      </c>
      <c r="J162" s="41">
        <f t="shared" si="5"/>
        <v>20000</v>
      </c>
    </row>
    <row r="163" ht="45" customHeight="1" spans="1:10">
      <c r="A163" s="38">
        <v>161</v>
      </c>
      <c r="B163" s="60"/>
      <c r="C163" s="60" t="s">
        <v>355</v>
      </c>
      <c r="D163" s="60" t="s">
        <v>360</v>
      </c>
      <c r="E163" s="58"/>
      <c r="F163" s="63" t="s">
        <v>361</v>
      </c>
      <c r="G163" s="59"/>
      <c r="H163" s="59">
        <v>4</v>
      </c>
      <c r="I163" s="59">
        <v>5000</v>
      </c>
      <c r="J163" s="41">
        <f t="shared" si="5"/>
        <v>20000</v>
      </c>
    </row>
    <row r="164" ht="408.95" customHeight="1" spans="1:10">
      <c r="A164" s="38">
        <v>162</v>
      </c>
      <c r="B164" s="60" t="s">
        <v>362</v>
      </c>
      <c r="C164" s="60" t="s">
        <v>355</v>
      </c>
      <c r="D164" s="60" t="s">
        <v>356</v>
      </c>
      <c r="E164" s="58"/>
      <c r="F164" s="61" t="s">
        <v>363</v>
      </c>
      <c r="G164" s="59"/>
      <c r="H164" s="59">
        <v>2</v>
      </c>
      <c r="I164" s="59">
        <v>60000</v>
      </c>
      <c r="J164" s="41">
        <f t="shared" si="5"/>
        <v>120000</v>
      </c>
    </row>
    <row r="165" ht="264" customHeight="1" spans="1:10">
      <c r="A165" s="38">
        <v>163</v>
      </c>
      <c r="B165" s="60"/>
      <c r="C165" s="60" t="s">
        <v>355</v>
      </c>
      <c r="D165" s="60" t="s">
        <v>358</v>
      </c>
      <c r="E165" s="58"/>
      <c r="F165" s="62" t="s">
        <v>364</v>
      </c>
      <c r="G165" s="59"/>
      <c r="H165" s="59">
        <v>4</v>
      </c>
      <c r="I165" s="59">
        <v>5000</v>
      </c>
      <c r="J165" s="41">
        <f t="shared" si="5"/>
        <v>20000</v>
      </c>
    </row>
    <row r="166" ht="42.95" customHeight="1" spans="1:10">
      <c r="A166" s="38">
        <v>164</v>
      </c>
      <c r="B166" s="60"/>
      <c r="C166" s="60" t="s">
        <v>355</v>
      </c>
      <c r="D166" s="60" t="s">
        <v>360</v>
      </c>
      <c r="E166" s="58"/>
      <c r="F166" s="63" t="s">
        <v>361</v>
      </c>
      <c r="G166" s="59"/>
      <c r="H166" s="59">
        <v>1</v>
      </c>
      <c r="I166" s="59">
        <v>5000</v>
      </c>
      <c r="J166" s="41">
        <f t="shared" si="5"/>
        <v>5000</v>
      </c>
    </row>
    <row r="167" ht="393.95" customHeight="1" spans="1:10">
      <c r="A167" s="38">
        <v>165</v>
      </c>
      <c r="B167" s="60" t="s">
        <v>365</v>
      </c>
      <c r="C167" s="60" t="s">
        <v>355</v>
      </c>
      <c r="D167" s="60" t="s">
        <v>356</v>
      </c>
      <c r="E167" s="58"/>
      <c r="F167" s="61" t="s">
        <v>366</v>
      </c>
      <c r="G167" s="59"/>
      <c r="H167" s="59">
        <v>2</v>
      </c>
      <c r="I167" s="59">
        <v>60000</v>
      </c>
      <c r="J167" s="41">
        <f t="shared" si="5"/>
        <v>120000</v>
      </c>
    </row>
    <row r="168" ht="275.1" customHeight="1" spans="1:10">
      <c r="A168" s="38">
        <v>166</v>
      </c>
      <c r="B168" s="60"/>
      <c r="C168" s="60" t="s">
        <v>355</v>
      </c>
      <c r="D168" s="60" t="s">
        <v>358</v>
      </c>
      <c r="E168" s="58"/>
      <c r="F168" s="62" t="s">
        <v>364</v>
      </c>
      <c r="G168" s="59"/>
      <c r="H168" s="59">
        <v>12</v>
      </c>
      <c r="I168" s="59">
        <v>5000</v>
      </c>
      <c r="J168" s="41">
        <f t="shared" si="5"/>
        <v>60000</v>
      </c>
    </row>
    <row r="169" ht="51" customHeight="1" spans="1:10">
      <c r="A169" s="38">
        <v>167</v>
      </c>
      <c r="B169" s="60"/>
      <c r="C169" s="60" t="s">
        <v>355</v>
      </c>
      <c r="D169" s="60" t="s">
        <v>360</v>
      </c>
      <c r="E169" s="58"/>
      <c r="F169" s="63" t="s">
        <v>361</v>
      </c>
      <c r="G169" s="59"/>
      <c r="H169" s="59">
        <v>2</v>
      </c>
      <c r="I169" s="59">
        <v>5000</v>
      </c>
      <c r="J169" s="41">
        <f t="shared" si="5"/>
        <v>10000</v>
      </c>
    </row>
    <row r="170" ht="180.95" customHeight="1" spans="1:10">
      <c r="A170" s="38">
        <v>168</v>
      </c>
      <c r="B170" s="41" t="s">
        <v>367</v>
      </c>
      <c r="C170" s="41" t="s">
        <v>368</v>
      </c>
      <c r="D170" s="41" t="s">
        <v>369</v>
      </c>
      <c r="E170" s="58"/>
      <c r="F170" s="45" t="s">
        <v>370</v>
      </c>
      <c r="G170" s="59"/>
      <c r="H170" s="41">
        <v>1</v>
      </c>
      <c r="I170" s="41">
        <v>30000</v>
      </c>
      <c r="J170" s="41">
        <f t="shared" si="5"/>
        <v>30000</v>
      </c>
    </row>
    <row r="171" ht="45" customHeight="1" spans="1:10">
      <c r="A171" s="38">
        <v>169</v>
      </c>
      <c r="B171" s="60" t="s">
        <v>371</v>
      </c>
      <c r="C171" s="60" t="s">
        <v>372</v>
      </c>
      <c r="D171" s="64" t="s">
        <v>373</v>
      </c>
      <c r="E171" s="58"/>
      <c r="F171" s="40" t="s">
        <v>374</v>
      </c>
      <c r="G171" s="65" t="s">
        <v>24</v>
      </c>
      <c r="H171" s="59">
        <v>5</v>
      </c>
      <c r="I171" s="59">
        <v>210</v>
      </c>
      <c r="J171" s="59">
        <f>PRODUCT(I171,H171)</f>
        <v>1050</v>
      </c>
    </row>
    <row r="172" ht="45" customHeight="1" spans="1:10">
      <c r="A172" s="38">
        <v>170</v>
      </c>
      <c r="B172" s="60" t="s">
        <v>375</v>
      </c>
      <c r="C172" s="60" t="s">
        <v>372</v>
      </c>
      <c r="D172" s="64" t="s">
        <v>373</v>
      </c>
      <c r="E172" s="58"/>
      <c r="F172" s="40" t="s">
        <v>376</v>
      </c>
      <c r="G172" s="65" t="s">
        <v>24</v>
      </c>
      <c r="H172" s="59">
        <v>5</v>
      </c>
      <c r="I172" s="59">
        <v>80</v>
      </c>
      <c r="J172" s="59">
        <f t="shared" ref="J172:J178" si="6">SUM(I172*H172)</f>
        <v>400</v>
      </c>
    </row>
    <row r="173" ht="45" customHeight="1" spans="1:10">
      <c r="A173" s="38">
        <v>171</v>
      </c>
      <c r="B173" s="60" t="s">
        <v>377</v>
      </c>
      <c r="C173" s="60" t="s">
        <v>372</v>
      </c>
      <c r="D173" s="64" t="s">
        <v>373</v>
      </c>
      <c r="E173" s="58"/>
      <c r="F173" s="47" t="s">
        <v>378</v>
      </c>
      <c r="G173" s="59" t="s">
        <v>24</v>
      </c>
      <c r="H173" s="59">
        <v>5</v>
      </c>
      <c r="I173" s="59">
        <v>45</v>
      </c>
      <c r="J173" s="59">
        <f t="shared" si="6"/>
        <v>225</v>
      </c>
    </row>
    <row r="174" ht="45" customHeight="1" spans="1:10">
      <c r="A174" s="38">
        <v>172</v>
      </c>
      <c r="B174" s="60" t="s">
        <v>379</v>
      </c>
      <c r="C174" s="60" t="s">
        <v>372</v>
      </c>
      <c r="D174" s="64" t="s">
        <v>373</v>
      </c>
      <c r="E174" s="58"/>
      <c r="F174" s="47" t="s">
        <v>380</v>
      </c>
      <c r="G174" s="59" t="s">
        <v>24</v>
      </c>
      <c r="H174" s="59">
        <v>5</v>
      </c>
      <c r="I174" s="59">
        <v>200</v>
      </c>
      <c r="J174" s="59">
        <f t="shared" si="6"/>
        <v>1000</v>
      </c>
    </row>
    <row r="175" ht="45" customHeight="1" spans="1:10">
      <c r="A175" s="38">
        <v>173</v>
      </c>
      <c r="B175" s="60" t="s">
        <v>381</v>
      </c>
      <c r="C175" s="60" t="s">
        <v>372</v>
      </c>
      <c r="D175" s="64" t="s">
        <v>373</v>
      </c>
      <c r="E175" s="58"/>
      <c r="F175" s="40" t="s">
        <v>382</v>
      </c>
      <c r="G175" s="59" t="s">
        <v>116</v>
      </c>
      <c r="H175" s="59">
        <v>500</v>
      </c>
      <c r="I175" s="59">
        <v>3</v>
      </c>
      <c r="J175" s="59">
        <f t="shared" si="6"/>
        <v>1500</v>
      </c>
    </row>
    <row r="176" ht="45" customHeight="1" spans="1:10">
      <c r="A176" s="38">
        <v>174</v>
      </c>
      <c r="B176" s="60" t="s">
        <v>383</v>
      </c>
      <c r="C176" s="60" t="s">
        <v>372</v>
      </c>
      <c r="D176" s="64" t="s">
        <v>373</v>
      </c>
      <c r="E176" s="58"/>
      <c r="F176" s="47" t="s">
        <v>384</v>
      </c>
      <c r="G176" s="59" t="s">
        <v>116</v>
      </c>
      <c r="H176" s="59">
        <v>500</v>
      </c>
      <c r="I176" s="59">
        <v>3</v>
      </c>
      <c r="J176" s="59">
        <f t="shared" si="6"/>
        <v>1500</v>
      </c>
    </row>
    <row r="177" ht="45" customHeight="1" spans="1:10">
      <c r="A177" s="38">
        <v>175</v>
      </c>
      <c r="B177" s="60" t="s">
        <v>385</v>
      </c>
      <c r="C177" s="60" t="s">
        <v>372</v>
      </c>
      <c r="D177" s="64" t="s">
        <v>373</v>
      </c>
      <c r="E177" s="58"/>
      <c r="F177" s="47" t="s">
        <v>386</v>
      </c>
      <c r="G177" s="59" t="s">
        <v>116</v>
      </c>
      <c r="H177" s="59">
        <v>1000</v>
      </c>
      <c r="I177" s="59">
        <v>7</v>
      </c>
      <c r="J177" s="59">
        <f t="shared" si="6"/>
        <v>7000</v>
      </c>
    </row>
    <row r="178" ht="45" customHeight="1" spans="1:10">
      <c r="A178" s="38">
        <v>176</v>
      </c>
      <c r="B178" s="60" t="s">
        <v>387</v>
      </c>
      <c r="C178" s="60" t="s">
        <v>372</v>
      </c>
      <c r="D178" s="64" t="s">
        <v>373</v>
      </c>
      <c r="E178" s="58"/>
      <c r="F178" s="47" t="s">
        <v>388</v>
      </c>
      <c r="G178" s="59" t="s">
        <v>116</v>
      </c>
      <c r="H178" s="59">
        <v>450</v>
      </c>
      <c r="I178" s="59">
        <v>70</v>
      </c>
      <c r="J178" s="59">
        <f t="shared" si="6"/>
        <v>31500</v>
      </c>
    </row>
    <row r="179" ht="45" customHeight="1" spans="1:10">
      <c r="A179" s="38">
        <v>177</v>
      </c>
      <c r="B179" s="60" t="s">
        <v>389</v>
      </c>
      <c r="C179" s="60" t="s">
        <v>372</v>
      </c>
      <c r="D179" s="64" t="s">
        <v>373</v>
      </c>
      <c r="E179" s="58"/>
      <c r="F179" s="47" t="s">
        <v>390</v>
      </c>
      <c r="G179" s="49" t="s">
        <v>391</v>
      </c>
      <c r="H179" s="59">
        <v>1</v>
      </c>
      <c r="I179" s="59">
        <v>2000</v>
      </c>
      <c r="J179" s="59">
        <v>2000</v>
      </c>
    </row>
    <row r="180" ht="45" customHeight="1" spans="1:10">
      <c r="A180" s="38">
        <v>178</v>
      </c>
      <c r="B180" s="49" t="s">
        <v>392</v>
      </c>
      <c r="C180" s="60" t="s">
        <v>372</v>
      </c>
      <c r="D180" s="64" t="s">
        <v>373</v>
      </c>
      <c r="E180" s="58"/>
      <c r="F180" s="39" t="s">
        <v>393</v>
      </c>
      <c r="G180" s="49" t="s">
        <v>333</v>
      </c>
      <c r="H180" s="49">
        <v>4</v>
      </c>
      <c r="I180" s="49">
        <v>350</v>
      </c>
      <c r="J180" s="49">
        <f t="shared" ref="J180:J187" si="7">PRODUCT(I180,H180)</f>
        <v>1400</v>
      </c>
    </row>
    <row r="181" ht="45" customHeight="1" spans="1:10">
      <c r="A181" s="38">
        <v>179</v>
      </c>
      <c r="B181" s="49" t="s">
        <v>394</v>
      </c>
      <c r="C181" s="60" t="s">
        <v>372</v>
      </c>
      <c r="D181" s="64" t="s">
        <v>373</v>
      </c>
      <c r="E181" s="58"/>
      <c r="F181" s="39" t="s">
        <v>395</v>
      </c>
      <c r="G181" s="49" t="s">
        <v>396</v>
      </c>
      <c r="H181" s="49">
        <v>2</v>
      </c>
      <c r="I181" s="49">
        <v>530</v>
      </c>
      <c r="J181" s="49">
        <f t="shared" si="7"/>
        <v>1060</v>
      </c>
    </row>
    <row r="182" ht="45" customHeight="1" spans="1:10">
      <c r="A182" s="38">
        <v>180</v>
      </c>
      <c r="B182" s="49" t="s">
        <v>397</v>
      </c>
      <c r="C182" s="60" t="s">
        <v>372</v>
      </c>
      <c r="D182" s="64" t="s">
        <v>373</v>
      </c>
      <c r="E182" s="58"/>
      <c r="F182" s="39" t="s">
        <v>397</v>
      </c>
      <c r="G182" s="49" t="s">
        <v>333</v>
      </c>
      <c r="H182" s="49">
        <v>4</v>
      </c>
      <c r="I182" s="49">
        <v>350</v>
      </c>
      <c r="J182" s="49">
        <f t="shared" si="7"/>
        <v>1400</v>
      </c>
    </row>
    <row r="183" ht="45" customHeight="1" spans="1:10">
      <c r="A183" s="38">
        <v>181</v>
      </c>
      <c r="B183" s="49" t="s">
        <v>398</v>
      </c>
      <c r="C183" s="60" t="s">
        <v>372</v>
      </c>
      <c r="D183" s="64" t="s">
        <v>373</v>
      </c>
      <c r="E183" s="58"/>
      <c r="F183" s="39" t="s">
        <v>399</v>
      </c>
      <c r="G183" s="49" t="s">
        <v>24</v>
      </c>
      <c r="H183" s="49">
        <v>5</v>
      </c>
      <c r="I183" s="49">
        <v>55</v>
      </c>
      <c r="J183" s="49">
        <f t="shared" si="7"/>
        <v>275</v>
      </c>
    </row>
    <row r="184" ht="45" customHeight="1" spans="1:10">
      <c r="A184" s="38">
        <v>182</v>
      </c>
      <c r="B184" s="49" t="s">
        <v>400</v>
      </c>
      <c r="C184" s="60" t="s">
        <v>372</v>
      </c>
      <c r="D184" s="64" t="s">
        <v>373</v>
      </c>
      <c r="E184" s="58"/>
      <c r="F184" s="39" t="s">
        <v>401</v>
      </c>
      <c r="G184" s="49" t="s">
        <v>402</v>
      </c>
      <c r="H184" s="49">
        <v>4</v>
      </c>
      <c r="I184" s="49">
        <v>3200</v>
      </c>
      <c r="J184" s="49">
        <f t="shared" si="7"/>
        <v>12800</v>
      </c>
    </row>
    <row r="185" ht="45" customHeight="1" spans="1:10">
      <c r="A185" s="38">
        <v>183</v>
      </c>
      <c r="B185" s="49" t="s">
        <v>400</v>
      </c>
      <c r="C185" s="60" t="s">
        <v>372</v>
      </c>
      <c r="D185" s="64" t="s">
        <v>373</v>
      </c>
      <c r="E185" s="58"/>
      <c r="F185" s="39" t="s">
        <v>403</v>
      </c>
      <c r="G185" s="49" t="s">
        <v>402</v>
      </c>
      <c r="H185" s="49">
        <v>1</v>
      </c>
      <c r="I185" s="49">
        <v>2500</v>
      </c>
      <c r="J185" s="49">
        <f t="shared" si="7"/>
        <v>2500</v>
      </c>
    </row>
    <row r="186" ht="45" customHeight="1" spans="1:10">
      <c r="A186" s="38">
        <v>184</v>
      </c>
      <c r="B186" s="49" t="s">
        <v>404</v>
      </c>
      <c r="C186" s="60" t="s">
        <v>372</v>
      </c>
      <c r="D186" s="64" t="s">
        <v>373</v>
      </c>
      <c r="E186" s="58"/>
      <c r="F186" s="39" t="s">
        <v>405</v>
      </c>
      <c r="G186" s="49" t="s">
        <v>402</v>
      </c>
      <c r="H186" s="49">
        <v>5</v>
      </c>
      <c r="I186" s="49">
        <v>800</v>
      </c>
      <c r="J186" s="49">
        <f t="shared" si="7"/>
        <v>4000</v>
      </c>
    </row>
    <row r="187" ht="45" customHeight="1" spans="1:10">
      <c r="A187" s="38">
        <v>185</v>
      </c>
      <c r="B187" s="49" t="s">
        <v>406</v>
      </c>
      <c r="C187" s="60" t="s">
        <v>372</v>
      </c>
      <c r="D187" s="60" t="s">
        <v>373</v>
      </c>
      <c r="E187" s="59"/>
      <c r="F187" s="39" t="s">
        <v>405</v>
      </c>
      <c r="G187" s="49" t="s">
        <v>391</v>
      </c>
      <c r="H187" s="49">
        <v>1</v>
      </c>
      <c r="I187" s="49">
        <v>1500</v>
      </c>
      <c r="J187" s="49">
        <f t="shared" si="7"/>
        <v>1500</v>
      </c>
    </row>
    <row r="188" ht="24.95" customHeight="1" spans="1:10">
      <c r="A188" s="66"/>
      <c r="B188" s="67" t="s">
        <v>407</v>
      </c>
      <c r="C188" s="67"/>
      <c r="D188" s="66"/>
      <c r="E188" s="66"/>
      <c r="F188" s="66"/>
      <c r="G188" s="66"/>
      <c r="H188" s="66"/>
      <c r="I188" s="67"/>
      <c r="J188" s="66">
        <f>SUM(J3:J187)</f>
        <v>2221263</v>
      </c>
    </row>
    <row r="189" ht="78" customHeight="1" spans="1:10">
      <c r="A189" s="68" t="s">
        <v>408</v>
      </c>
      <c r="B189" s="68"/>
      <c r="C189" s="68"/>
      <c r="D189" s="68"/>
      <c r="E189" s="68"/>
      <c r="F189" s="68"/>
      <c r="G189" s="68"/>
      <c r="H189" s="68"/>
      <c r="I189" s="68"/>
      <c r="J189" s="68"/>
    </row>
  </sheetData>
  <autoFilter xmlns:etc="http://www.wps.cn/officeDocument/2017/etCustomData" ref="A2:K189" etc:filterBottomFollowUsedRange="0">
    <extLst/>
  </autoFilter>
  <mergeCells count="6">
    <mergeCell ref="A1:J1"/>
    <mergeCell ref="A189:J189"/>
    <mergeCell ref="B161:B163"/>
    <mergeCell ref="B164:B166"/>
    <mergeCell ref="B167:B169"/>
    <mergeCell ref="K138:K153"/>
  </mergeCells>
  <pageMargins left="0.511805555555556" right="0.550694444444444" top="0.66875" bottom="0.550694444444444" header="0.5" footer="0.5"/>
  <pageSetup paperSize="9"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9"/>
  <sheetViews>
    <sheetView zoomScale="130" zoomScaleNormal="130" workbookViewId="0">
      <selection activeCell="A1" sqref="$A1:$XFD1048576"/>
    </sheetView>
  </sheetViews>
  <sheetFormatPr defaultColWidth="8.75" defaultRowHeight="14.4"/>
  <cols>
    <col min="1" max="1" width="5.87962962962963" customWidth="1"/>
    <col min="3" max="3" width="9.5" style="2" customWidth="1"/>
    <col min="4" max="4" width="8.75" hidden="1" customWidth="1"/>
    <col min="5" max="5" width="57.75" customWidth="1"/>
    <col min="8" max="8" width="10.3796296296296" style="3" customWidth="1"/>
    <col min="9" max="9" width="9.12962962962963"/>
  </cols>
  <sheetData>
    <row r="1" s="1" customFormat="1" ht="30" customHeight="1" spans="1:9">
      <c r="A1" s="4" t="s">
        <v>409</v>
      </c>
      <c r="B1" s="5"/>
      <c r="C1" s="5"/>
      <c r="D1" s="5"/>
      <c r="E1" s="5"/>
      <c r="F1" s="5"/>
      <c r="G1" s="5"/>
      <c r="H1" s="5"/>
      <c r="I1" s="5"/>
    </row>
    <row r="2" s="1" customFormat="1" ht="30" customHeight="1" spans="1:9">
      <c r="A2" s="6" t="s">
        <v>1</v>
      </c>
      <c r="B2" s="6" t="s">
        <v>2</v>
      </c>
      <c r="C2" s="6" t="s">
        <v>3</v>
      </c>
      <c r="D2" s="6" t="s">
        <v>5</v>
      </c>
      <c r="E2" s="6" t="s">
        <v>6</v>
      </c>
      <c r="F2" s="6" t="s">
        <v>7</v>
      </c>
      <c r="G2" s="7" t="s">
        <v>8</v>
      </c>
      <c r="H2" s="6" t="s">
        <v>9</v>
      </c>
      <c r="I2" s="28" t="s">
        <v>10</v>
      </c>
    </row>
    <row r="3" s="1" customFormat="1" ht="272.1" customHeight="1" spans="1:11">
      <c r="A3" s="8">
        <v>1</v>
      </c>
      <c r="B3" s="9" t="s">
        <v>410</v>
      </c>
      <c r="C3" s="10" t="s">
        <v>411</v>
      </c>
      <c r="D3" s="11"/>
      <c r="E3" s="9" t="s">
        <v>412</v>
      </c>
      <c r="F3" s="10" t="s">
        <v>413</v>
      </c>
      <c r="G3" s="12">
        <v>20.5</v>
      </c>
      <c r="H3" s="13">
        <v>5200</v>
      </c>
      <c r="I3" s="29">
        <f t="shared" ref="I3:I14" si="0">G3*H3</f>
        <v>106600</v>
      </c>
      <c r="K3" s="30"/>
    </row>
    <row r="4" s="1" customFormat="1" ht="35.1" customHeight="1" spans="1:9">
      <c r="A4" s="8">
        <v>2</v>
      </c>
      <c r="B4" s="14" t="s">
        <v>414</v>
      </c>
      <c r="C4" s="10" t="s">
        <v>411</v>
      </c>
      <c r="D4" s="15"/>
      <c r="E4" s="15" t="s">
        <v>415</v>
      </c>
      <c r="F4" s="10" t="s">
        <v>413</v>
      </c>
      <c r="G4" s="12">
        <v>20.5</v>
      </c>
      <c r="H4" s="16">
        <v>450</v>
      </c>
      <c r="I4" s="21">
        <f t="shared" si="0"/>
        <v>9225</v>
      </c>
    </row>
    <row r="5" s="1" customFormat="1" ht="57" customHeight="1" spans="1:9">
      <c r="A5" s="8">
        <v>3</v>
      </c>
      <c r="B5" s="10" t="s">
        <v>416</v>
      </c>
      <c r="C5" s="10" t="s">
        <v>417</v>
      </c>
      <c r="D5" s="11"/>
      <c r="E5" s="9" t="s">
        <v>418</v>
      </c>
      <c r="F5" s="10" t="s">
        <v>173</v>
      </c>
      <c r="G5" s="12">
        <v>67</v>
      </c>
      <c r="H5" s="16">
        <v>115</v>
      </c>
      <c r="I5" s="21">
        <f t="shared" si="0"/>
        <v>7705</v>
      </c>
    </row>
    <row r="6" s="1" customFormat="1" ht="117.95" customHeight="1" spans="1:9">
      <c r="A6" s="8">
        <v>4</v>
      </c>
      <c r="B6" s="17" t="s">
        <v>419</v>
      </c>
      <c r="C6" s="10" t="s">
        <v>420</v>
      </c>
      <c r="D6" s="11"/>
      <c r="E6" s="18" t="s">
        <v>421</v>
      </c>
      <c r="F6" s="12" t="s">
        <v>173</v>
      </c>
      <c r="G6" s="12">
        <v>1</v>
      </c>
      <c r="H6" s="16">
        <v>27000</v>
      </c>
      <c r="I6" s="21">
        <f t="shared" si="0"/>
        <v>27000</v>
      </c>
    </row>
    <row r="7" s="1" customFormat="1" ht="53.1" customHeight="1" spans="1:9">
      <c r="A7" s="8">
        <v>5</v>
      </c>
      <c r="B7" s="17" t="s">
        <v>422</v>
      </c>
      <c r="C7" s="10" t="s">
        <v>423</v>
      </c>
      <c r="D7" s="11"/>
      <c r="E7" s="18" t="s">
        <v>424</v>
      </c>
      <c r="F7" s="12" t="s">
        <v>14</v>
      </c>
      <c r="G7" s="12">
        <v>1</v>
      </c>
      <c r="H7" s="16">
        <v>1650</v>
      </c>
      <c r="I7" s="21">
        <f t="shared" si="0"/>
        <v>1650</v>
      </c>
    </row>
    <row r="8" s="1" customFormat="1" ht="86.1" customHeight="1" spans="1:9">
      <c r="A8" s="8">
        <v>6</v>
      </c>
      <c r="B8" s="17" t="s">
        <v>425</v>
      </c>
      <c r="C8" s="10" t="s">
        <v>423</v>
      </c>
      <c r="D8" s="11"/>
      <c r="E8" s="18" t="s">
        <v>426</v>
      </c>
      <c r="F8" s="12" t="s">
        <v>14</v>
      </c>
      <c r="G8" s="12">
        <v>38</v>
      </c>
      <c r="H8" s="16">
        <v>245</v>
      </c>
      <c r="I8" s="21">
        <f t="shared" si="0"/>
        <v>9310</v>
      </c>
    </row>
    <row r="9" s="1" customFormat="1" ht="132" customHeight="1" spans="1:9">
      <c r="A9" s="8">
        <v>7</v>
      </c>
      <c r="B9" s="17" t="s">
        <v>427</v>
      </c>
      <c r="C9" s="10" t="s">
        <v>428</v>
      </c>
      <c r="D9" s="11"/>
      <c r="E9" s="18" t="s">
        <v>429</v>
      </c>
      <c r="F9" s="12" t="s">
        <v>173</v>
      </c>
      <c r="G9" s="12">
        <v>1</v>
      </c>
      <c r="H9" s="16">
        <v>4500</v>
      </c>
      <c r="I9" s="21">
        <f t="shared" si="0"/>
        <v>4500</v>
      </c>
    </row>
    <row r="10" s="1" customFormat="1" ht="153" customHeight="1" spans="1:9">
      <c r="A10" s="8">
        <v>8</v>
      </c>
      <c r="B10" s="17" t="s">
        <v>430</v>
      </c>
      <c r="C10" s="10" t="s">
        <v>87</v>
      </c>
      <c r="D10" s="11"/>
      <c r="E10" s="18" t="s">
        <v>431</v>
      </c>
      <c r="F10" s="12" t="s">
        <v>14</v>
      </c>
      <c r="G10" s="12">
        <v>1</v>
      </c>
      <c r="H10" s="16">
        <v>7500</v>
      </c>
      <c r="I10" s="21">
        <f t="shared" si="0"/>
        <v>7500</v>
      </c>
    </row>
    <row r="11" s="1" customFormat="1" ht="50.1" customHeight="1" spans="1:9">
      <c r="A11" s="8">
        <v>9</v>
      </c>
      <c r="B11" s="17" t="s">
        <v>432</v>
      </c>
      <c r="C11" s="10" t="s">
        <v>433</v>
      </c>
      <c r="D11" s="11"/>
      <c r="E11" s="18" t="s">
        <v>434</v>
      </c>
      <c r="F11" s="12" t="s">
        <v>14</v>
      </c>
      <c r="G11" s="12">
        <v>1</v>
      </c>
      <c r="H11" s="16">
        <v>5000</v>
      </c>
      <c r="I11" s="21">
        <f t="shared" si="0"/>
        <v>5000</v>
      </c>
    </row>
    <row r="12" s="1" customFormat="1" ht="45" customHeight="1" spans="1:9">
      <c r="A12" s="8">
        <v>10</v>
      </c>
      <c r="B12" s="17" t="s">
        <v>435</v>
      </c>
      <c r="C12" s="10" t="s">
        <v>436</v>
      </c>
      <c r="D12" s="11"/>
      <c r="E12" s="18" t="s">
        <v>437</v>
      </c>
      <c r="F12" s="12" t="s">
        <v>391</v>
      </c>
      <c r="G12" s="12">
        <v>1</v>
      </c>
      <c r="H12" s="16">
        <v>15000</v>
      </c>
      <c r="I12" s="21">
        <f t="shared" si="0"/>
        <v>15000</v>
      </c>
    </row>
    <row r="13" s="1" customFormat="1" ht="39" customHeight="1" spans="1:9">
      <c r="A13" s="8">
        <v>11</v>
      </c>
      <c r="B13" s="17" t="s">
        <v>438</v>
      </c>
      <c r="C13" s="10" t="s">
        <v>436</v>
      </c>
      <c r="D13" s="11"/>
      <c r="E13" s="19" t="s">
        <v>439</v>
      </c>
      <c r="F13" s="12" t="s">
        <v>391</v>
      </c>
      <c r="G13" s="12">
        <v>1</v>
      </c>
      <c r="H13" s="16">
        <v>17290</v>
      </c>
      <c r="I13" s="21">
        <f t="shared" si="0"/>
        <v>17290</v>
      </c>
    </row>
    <row r="14" s="1" customFormat="1" ht="51.95" customHeight="1" spans="1:9">
      <c r="A14" s="8">
        <v>12</v>
      </c>
      <c r="B14" s="17" t="s">
        <v>440</v>
      </c>
      <c r="C14" s="10" t="s">
        <v>441</v>
      </c>
      <c r="D14" s="11"/>
      <c r="E14" s="18" t="s">
        <v>442</v>
      </c>
      <c r="F14" s="10" t="s">
        <v>413</v>
      </c>
      <c r="G14" s="12">
        <v>22.5</v>
      </c>
      <c r="H14" s="16">
        <v>1000</v>
      </c>
      <c r="I14" s="21">
        <f t="shared" si="0"/>
        <v>22500</v>
      </c>
    </row>
    <row r="15" s="1" customFormat="1" ht="47.1" customHeight="1" spans="1:9">
      <c r="A15" s="8">
        <v>13</v>
      </c>
      <c r="B15" s="10" t="s">
        <v>443</v>
      </c>
      <c r="C15" s="10" t="s">
        <v>444</v>
      </c>
      <c r="D15" s="9"/>
      <c r="E15" s="9" t="s">
        <v>445</v>
      </c>
      <c r="F15" s="10" t="s">
        <v>130</v>
      </c>
      <c r="G15" s="10">
        <v>6</v>
      </c>
      <c r="H15" s="10">
        <v>3200</v>
      </c>
      <c r="I15" s="21">
        <f t="shared" ref="I15:I34" si="1">G15*H15</f>
        <v>19200</v>
      </c>
    </row>
    <row r="16" s="1" customFormat="1" ht="48" customHeight="1" spans="1:9">
      <c r="A16" s="8">
        <v>14</v>
      </c>
      <c r="B16" s="10" t="s">
        <v>446</v>
      </c>
      <c r="C16" s="10" t="s">
        <v>444</v>
      </c>
      <c r="D16" s="9"/>
      <c r="E16" s="9" t="s">
        <v>447</v>
      </c>
      <c r="F16" s="10" t="s">
        <v>24</v>
      </c>
      <c r="G16" s="10">
        <v>6</v>
      </c>
      <c r="H16" s="10">
        <v>280</v>
      </c>
      <c r="I16" s="21">
        <f t="shared" si="1"/>
        <v>1680</v>
      </c>
    </row>
    <row r="17" s="1" customFormat="1" ht="48.95" customHeight="1" spans="1:9">
      <c r="A17" s="8">
        <v>15</v>
      </c>
      <c r="B17" s="10" t="s">
        <v>448</v>
      </c>
      <c r="C17" s="10" t="s">
        <v>444</v>
      </c>
      <c r="D17" s="9"/>
      <c r="E17" s="9" t="s">
        <v>449</v>
      </c>
      <c r="F17" s="10" t="s">
        <v>14</v>
      </c>
      <c r="G17" s="10">
        <v>6</v>
      </c>
      <c r="H17" s="10">
        <v>100</v>
      </c>
      <c r="I17" s="21">
        <f t="shared" si="1"/>
        <v>600</v>
      </c>
    </row>
    <row r="18" s="1" customFormat="1" ht="51.95" customHeight="1" spans="1:9">
      <c r="A18" s="8">
        <v>16</v>
      </c>
      <c r="B18" s="10" t="s">
        <v>450</v>
      </c>
      <c r="C18" s="10" t="s">
        <v>444</v>
      </c>
      <c r="D18" s="9"/>
      <c r="E18" s="9" t="s">
        <v>451</v>
      </c>
      <c r="F18" s="10" t="s">
        <v>452</v>
      </c>
      <c r="G18" s="10">
        <v>6</v>
      </c>
      <c r="H18" s="10">
        <v>160</v>
      </c>
      <c r="I18" s="21">
        <f t="shared" si="1"/>
        <v>960</v>
      </c>
    </row>
    <row r="19" s="1" customFormat="1" ht="36.95" customHeight="1" spans="1:9">
      <c r="A19" s="8">
        <v>17</v>
      </c>
      <c r="B19" s="10" t="s">
        <v>453</v>
      </c>
      <c r="C19" s="10" t="s">
        <v>444</v>
      </c>
      <c r="D19" s="9"/>
      <c r="E19" s="9" t="s">
        <v>454</v>
      </c>
      <c r="F19" s="10" t="s">
        <v>14</v>
      </c>
      <c r="G19" s="10">
        <v>6</v>
      </c>
      <c r="H19" s="10">
        <v>500</v>
      </c>
      <c r="I19" s="21">
        <f t="shared" si="1"/>
        <v>3000</v>
      </c>
    </row>
    <row r="20" s="1" customFormat="1" ht="20.1" customHeight="1" spans="1:9">
      <c r="A20" s="8">
        <v>18</v>
      </c>
      <c r="B20" s="10" t="s">
        <v>455</v>
      </c>
      <c r="C20" s="10" t="s">
        <v>444</v>
      </c>
      <c r="D20" s="9"/>
      <c r="E20" s="9" t="s">
        <v>456</v>
      </c>
      <c r="F20" s="10" t="s">
        <v>14</v>
      </c>
      <c r="G20" s="10">
        <v>1</v>
      </c>
      <c r="H20" s="10">
        <v>100</v>
      </c>
      <c r="I20" s="21">
        <f t="shared" si="1"/>
        <v>100</v>
      </c>
    </row>
    <row r="21" s="1" customFormat="1" ht="20.1" customHeight="1" spans="1:9">
      <c r="A21" s="8">
        <v>19</v>
      </c>
      <c r="B21" s="10" t="s">
        <v>457</v>
      </c>
      <c r="C21" s="10" t="s">
        <v>444</v>
      </c>
      <c r="D21" s="9"/>
      <c r="E21" s="9" t="s">
        <v>458</v>
      </c>
      <c r="F21" s="10" t="s">
        <v>14</v>
      </c>
      <c r="G21" s="10">
        <v>1</v>
      </c>
      <c r="H21" s="10">
        <v>1056</v>
      </c>
      <c r="I21" s="21">
        <f t="shared" si="1"/>
        <v>1056</v>
      </c>
    </row>
    <row r="22" s="1" customFormat="1" ht="47.1" customHeight="1" spans="1:9">
      <c r="A22" s="8">
        <v>20</v>
      </c>
      <c r="B22" s="10" t="s">
        <v>459</v>
      </c>
      <c r="C22" s="10" t="s">
        <v>444</v>
      </c>
      <c r="D22" s="9"/>
      <c r="E22" s="9" t="s">
        <v>460</v>
      </c>
      <c r="F22" s="10" t="s">
        <v>130</v>
      </c>
      <c r="G22" s="10">
        <v>1</v>
      </c>
      <c r="H22" s="10">
        <v>780</v>
      </c>
      <c r="I22" s="21">
        <f t="shared" si="1"/>
        <v>780</v>
      </c>
    </row>
    <row r="23" s="1" customFormat="1" ht="38.1" customHeight="1" spans="1:9">
      <c r="A23" s="8">
        <v>21</v>
      </c>
      <c r="B23" s="10" t="s">
        <v>461</v>
      </c>
      <c r="C23" s="10" t="s">
        <v>444</v>
      </c>
      <c r="D23" s="9"/>
      <c r="E23" s="9" t="s">
        <v>462</v>
      </c>
      <c r="F23" s="10" t="s">
        <v>24</v>
      </c>
      <c r="G23" s="10">
        <v>1</v>
      </c>
      <c r="H23" s="10">
        <v>440</v>
      </c>
      <c r="I23" s="21">
        <f t="shared" si="1"/>
        <v>440</v>
      </c>
    </row>
    <row r="24" s="1" customFormat="1" ht="60" customHeight="1" spans="1:9">
      <c r="A24" s="8">
        <v>22</v>
      </c>
      <c r="B24" s="10" t="s">
        <v>463</v>
      </c>
      <c r="C24" s="10" t="s">
        <v>444</v>
      </c>
      <c r="D24" s="9"/>
      <c r="E24" s="9" t="s">
        <v>464</v>
      </c>
      <c r="F24" s="10" t="s">
        <v>24</v>
      </c>
      <c r="G24" s="10">
        <v>1</v>
      </c>
      <c r="H24" s="10">
        <v>200</v>
      </c>
      <c r="I24" s="21">
        <f t="shared" si="1"/>
        <v>200</v>
      </c>
    </row>
    <row r="25" s="1" customFormat="1" ht="39" customHeight="1" spans="1:9">
      <c r="A25" s="8">
        <v>23</v>
      </c>
      <c r="B25" s="10" t="s">
        <v>465</v>
      </c>
      <c r="C25" s="20" t="s">
        <v>200</v>
      </c>
      <c r="D25" s="9"/>
      <c r="E25" s="9" t="s">
        <v>466</v>
      </c>
      <c r="F25" s="10" t="s">
        <v>467</v>
      </c>
      <c r="G25" s="10">
        <v>1</v>
      </c>
      <c r="H25" s="10">
        <v>190</v>
      </c>
      <c r="I25" s="21">
        <f t="shared" si="1"/>
        <v>190</v>
      </c>
    </row>
    <row r="26" s="1" customFormat="1" ht="48" customHeight="1" spans="1:9">
      <c r="A26" s="8">
        <v>24</v>
      </c>
      <c r="B26" s="10" t="s">
        <v>468</v>
      </c>
      <c r="C26" s="20" t="s">
        <v>200</v>
      </c>
      <c r="D26" s="9"/>
      <c r="E26" s="9" t="s">
        <v>469</v>
      </c>
      <c r="F26" s="10" t="s">
        <v>24</v>
      </c>
      <c r="G26" s="10">
        <v>100</v>
      </c>
      <c r="H26" s="10">
        <v>70</v>
      </c>
      <c r="I26" s="21">
        <f t="shared" si="1"/>
        <v>7000</v>
      </c>
    </row>
    <row r="27" s="1" customFormat="1" ht="57.95" customHeight="1" spans="1:9">
      <c r="A27" s="8">
        <v>25</v>
      </c>
      <c r="B27" s="10" t="s">
        <v>470</v>
      </c>
      <c r="C27" s="20" t="s">
        <v>200</v>
      </c>
      <c r="D27" s="9"/>
      <c r="E27" s="9" t="s">
        <v>471</v>
      </c>
      <c r="F27" s="10" t="s">
        <v>141</v>
      </c>
      <c r="G27" s="10">
        <v>30</v>
      </c>
      <c r="H27" s="10">
        <v>64</v>
      </c>
      <c r="I27" s="21">
        <f t="shared" si="1"/>
        <v>1920</v>
      </c>
    </row>
    <row r="28" s="1" customFormat="1" ht="48.95" customHeight="1" spans="1:9">
      <c r="A28" s="8">
        <v>26</v>
      </c>
      <c r="B28" s="10" t="s">
        <v>472</v>
      </c>
      <c r="C28" s="20" t="s">
        <v>200</v>
      </c>
      <c r="D28" s="9"/>
      <c r="E28" s="9" t="s">
        <v>473</v>
      </c>
      <c r="F28" s="10" t="s">
        <v>24</v>
      </c>
      <c r="G28" s="10">
        <v>60</v>
      </c>
      <c r="H28" s="10">
        <v>44</v>
      </c>
      <c r="I28" s="21">
        <f t="shared" si="1"/>
        <v>2640</v>
      </c>
    </row>
    <row r="29" s="1" customFormat="1" ht="20.1" customHeight="1" spans="1:9">
      <c r="A29" s="8">
        <v>27</v>
      </c>
      <c r="B29" s="10" t="s">
        <v>474</v>
      </c>
      <c r="C29" s="20" t="s">
        <v>200</v>
      </c>
      <c r="D29" s="9"/>
      <c r="E29" s="9" t="s">
        <v>475</v>
      </c>
      <c r="F29" s="10" t="s">
        <v>24</v>
      </c>
      <c r="G29" s="10">
        <v>30</v>
      </c>
      <c r="H29" s="10">
        <v>76</v>
      </c>
      <c r="I29" s="21">
        <f t="shared" si="1"/>
        <v>2280</v>
      </c>
    </row>
    <row r="30" s="1" customFormat="1" ht="27.95" customHeight="1" spans="1:9">
      <c r="A30" s="8">
        <v>28</v>
      </c>
      <c r="B30" s="10" t="s">
        <v>476</v>
      </c>
      <c r="C30" s="20" t="s">
        <v>200</v>
      </c>
      <c r="D30" s="9"/>
      <c r="E30" s="9" t="s">
        <v>477</v>
      </c>
      <c r="F30" s="10" t="s">
        <v>141</v>
      </c>
      <c r="G30" s="10">
        <v>20</v>
      </c>
      <c r="H30" s="10">
        <v>96</v>
      </c>
      <c r="I30" s="21">
        <f t="shared" si="1"/>
        <v>1920</v>
      </c>
    </row>
    <row r="31" s="1" customFormat="1" ht="60.95" customHeight="1" spans="1:9">
      <c r="A31" s="8">
        <v>29</v>
      </c>
      <c r="B31" s="10" t="s">
        <v>478</v>
      </c>
      <c r="C31" s="20" t="s">
        <v>200</v>
      </c>
      <c r="D31" s="9"/>
      <c r="E31" s="9" t="s">
        <v>479</v>
      </c>
      <c r="F31" s="10" t="s">
        <v>141</v>
      </c>
      <c r="G31" s="10">
        <v>20</v>
      </c>
      <c r="H31" s="10">
        <v>190</v>
      </c>
      <c r="I31" s="21">
        <f t="shared" si="1"/>
        <v>3800</v>
      </c>
    </row>
    <row r="32" s="1" customFormat="1" ht="50.1" customHeight="1" spans="1:9">
      <c r="A32" s="8">
        <v>30</v>
      </c>
      <c r="B32" s="10" t="s">
        <v>480</v>
      </c>
      <c r="C32" s="20" t="s">
        <v>200</v>
      </c>
      <c r="D32" s="10"/>
      <c r="E32" s="9" t="s">
        <v>481</v>
      </c>
      <c r="F32" s="10" t="s">
        <v>14</v>
      </c>
      <c r="G32" s="10">
        <v>1</v>
      </c>
      <c r="H32" s="10">
        <v>29800</v>
      </c>
      <c r="I32" s="21">
        <f t="shared" si="1"/>
        <v>29800</v>
      </c>
    </row>
    <row r="33" s="1" customFormat="1" ht="146.1" customHeight="1" spans="1:9">
      <c r="A33" s="8">
        <v>31</v>
      </c>
      <c r="B33" s="10" t="s">
        <v>482</v>
      </c>
      <c r="C33" s="10" t="s">
        <v>483</v>
      </c>
      <c r="D33" s="9"/>
      <c r="E33" s="9" t="s">
        <v>484</v>
      </c>
      <c r="F33" s="21" t="s">
        <v>485</v>
      </c>
      <c r="G33" s="21">
        <f>372*0.5</f>
        <v>186</v>
      </c>
      <c r="H33" s="21">
        <v>426</v>
      </c>
      <c r="I33" s="21">
        <f t="shared" si="1"/>
        <v>79236</v>
      </c>
    </row>
    <row r="34" s="1" customFormat="1" ht="59.1" customHeight="1" spans="1:9">
      <c r="A34" s="8">
        <v>32</v>
      </c>
      <c r="B34" s="10" t="s">
        <v>486</v>
      </c>
      <c r="C34" s="10" t="s">
        <v>487</v>
      </c>
      <c r="D34" s="9"/>
      <c r="E34" s="9" t="s">
        <v>488</v>
      </c>
      <c r="F34" s="21" t="s">
        <v>130</v>
      </c>
      <c r="G34" s="21">
        <v>10</v>
      </c>
      <c r="H34" s="21">
        <v>940</v>
      </c>
      <c r="I34" s="21">
        <f t="shared" si="1"/>
        <v>9400</v>
      </c>
    </row>
    <row r="35" s="1" customFormat="1" ht="408.95" customHeight="1" spans="1:9">
      <c r="A35" s="8">
        <v>33</v>
      </c>
      <c r="B35" s="10" t="s">
        <v>489</v>
      </c>
      <c r="C35" s="10" t="s">
        <v>487</v>
      </c>
      <c r="D35" s="21"/>
      <c r="E35" s="15" t="s">
        <v>490</v>
      </c>
      <c r="F35" s="21" t="s">
        <v>491</v>
      </c>
      <c r="G35" s="21">
        <v>265</v>
      </c>
      <c r="H35" s="22">
        <f>171140/265</f>
        <v>645.811320754717</v>
      </c>
      <c r="I35" s="21">
        <f>G35*H35-29200</f>
        <v>141940</v>
      </c>
    </row>
    <row r="36" s="1" customFormat="1" ht="54" customHeight="1" spans="1:9">
      <c r="A36" s="8">
        <v>34</v>
      </c>
      <c r="B36" s="10" t="s">
        <v>492</v>
      </c>
      <c r="C36" s="10" t="s">
        <v>487</v>
      </c>
      <c r="D36" s="10"/>
      <c r="E36" s="15" t="s">
        <v>493</v>
      </c>
      <c r="F36" s="21" t="s">
        <v>130</v>
      </c>
      <c r="G36" s="21">
        <v>8</v>
      </c>
      <c r="H36" s="21">
        <f>3500*0.5</f>
        <v>1750</v>
      </c>
      <c r="I36" s="21">
        <f>G36*H36</f>
        <v>14000</v>
      </c>
    </row>
    <row r="37" ht="26.1" customHeight="1" spans="1:9">
      <c r="A37" s="23" t="s">
        <v>407</v>
      </c>
      <c r="B37" s="23"/>
      <c r="C37" s="23"/>
      <c r="D37" s="23"/>
      <c r="E37" s="23"/>
      <c r="F37" s="23"/>
      <c r="G37" s="23"/>
      <c r="H37" s="24"/>
      <c r="I37" s="23">
        <f>SUM(I3:I36)</f>
        <v>555422</v>
      </c>
    </row>
    <row r="38" ht="78" customHeight="1" spans="1:9">
      <c r="A38" s="25" t="s">
        <v>408</v>
      </c>
      <c r="B38" s="26"/>
      <c r="C38" s="27"/>
      <c r="D38" s="26"/>
      <c r="E38" s="26"/>
      <c r="F38" s="26"/>
      <c r="G38" s="26"/>
      <c r="H38" s="26"/>
      <c r="I38" s="26"/>
    </row>
    <row r="39" ht="32.1" customHeight="1"/>
  </sheetData>
  <autoFilter xmlns:etc="http://www.wps.cn/officeDocument/2017/etCustomData" ref="A2:K38" etc:filterBottomFollowUsedRange="0">
    <extLst/>
  </autoFilter>
  <mergeCells count="2">
    <mergeCell ref="A1:I1"/>
    <mergeCell ref="A38:I38"/>
  </mergeCells>
  <pageMargins left="0.590277777777778" right="0.472222222222222"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体育馆器材及配套设施 (2)</vt:lpstr>
      <vt:lpstr>游泳馆器材及配套设施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1931</cp:lastModifiedBy>
  <dcterms:created xsi:type="dcterms:W3CDTF">2024-09-04T03:07:00Z</dcterms:created>
  <dcterms:modified xsi:type="dcterms:W3CDTF">2025-08-01T10:01:42Z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1665E4EDA9A38EF20F3A866895D9D603_43</vt:lpwstr>
  </property>
  <property fmtid="{D5CDD505-2E9C-101B-9397-08002B2CF9AE}" pid="3" name="KSOProductBuildVer">
    <vt:lpwstr>2052-12.1.0.21915</vt:lpwstr>
  </property>
</Properties>
</file>